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aso" sheetId="1" state="visible" r:id="rId3"/>
    <sheet name="Inversión" sheetId="2" state="visible" r:id="rId4"/>
    <sheet name="Alternativas" sheetId="3" state="visible" r:id="rId5"/>
    <sheet name="Flujo 13 semanas" sheetId="4" state="visible" r:id="rId6"/>
    <sheet name="Resumen financiero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<sst xmlns="http://schemas.openxmlformats.org/spreadsheetml/2006/main" count="72" uniqueCount="71">
  <si>
    <t xml:space="preserve">CASO 6</t>
  </si>
  <si>
    <t xml:space="preserve">¿Compramos la nueva línea de estampado de $45 millones?</t>
  </si>
  <si>
    <t xml:space="preserve">Empresa</t>
  </si>
  <si>
    <t xml:space="preserve">Grupo Industrial del Norte (empresa ficticia)</t>
  </si>
  <si>
    <t xml:space="preserve">Sector</t>
  </si>
  <si>
    <t xml:space="preserve">Manufactura de autopartes · cifras en pesos mexicanos (MXN)</t>
  </si>
  <si>
    <t xml:space="preserve">En el Prompter</t>
  </si>
  <si>
    <t xml:space="preserve">Paso 1: Agente Orquestador (AGO)</t>
  </si>
  <si>
    <t xml:space="preserve">Contexto</t>
  </si>
  <si>
    <t xml:space="preserve">Operaciones propone comprar una línea de estampado que reduce el costo de producción. El director general quiere una recomendación del CFO para el consejo del próximo trimestre.</t>
  </si>
  <si>
    <t xml:space="preserve">El problema</t>
  </si>
  <si>
    <t xml:space="preserve">La inversión tiene buen retorno, pero la caja está ajustada en temporada baja y los covenants bancarios tienen poca holgura. Hay tres formas de financiarla.</t>
  </si>
  <si>
    <t xml:space="preserve">Qué debes entregar</t>
  </si>
  <si>
    <t xml:space="preserve">Recomendación del AGO: comprar o no, cuándo y con qué alternativa de financiamiento, coordinando a los agentes de Forecast de flujo, Deuda y covenants y Escenarios. Debe respetar el SPH del CFO.</t>
  </si>
  <si>
    <t xml:space="preserve">Pista</t>
  </si>
  <si>
    <t xml:space="preserve">Usa en el Prompter el SPH de ejemplo (liquidez sobre crecimiento, recuperación en menos de 24 meses, no romper covenants). Compara las tres alternativas.</t>
  </si>
  <si>
    <t xml:space="preserve">Cómo usarlo</t>
  </si>
  <si>
    <t xml:space="preserve">1) Arma tu prompt en el Prompter CFO.  2) Pégalo en tu IA.  3) Adjunta este archivo y pide el análisis.</t>
  </si>
  <si>
    <t xml:space="preserve">Aviso</t>
  </si>
  <si>
    <t xml:space="preserve">Datos hipotéticos creados para práctica. Cualquier parecido con empresas o personas reales es coincidencia.</t>
  </si>
  <si>
    <t xml:space="preserve">Concepto</t>
  </si>
  <si>
    <t xml:space="preserve">Valor</t>
  </si>
  <si>
    <t xml:space="preserve">Costo de la línea de estampado (MXN)</t>
  </si>
  <si>
    <t xml:space="preserve">Ahorro anual en costo de producción (MXN)</t>
  </si>
  <si>
    <t xml:space="preserve">Vida útil (años)</t>
  </si>
  <si>
    <t xml:space="preserve">Meses para arrancar la línea</t>
  </si>
  <si>
    <t xml:space="preserve">Recuperación simple (meses)</t>
  </si>
  <si>
    <t xml:space="preserve">Límite de recuperación del CFO (meses)</t>
  </si>
  <si>
    <t xml:space="preserve">¿Cumple el límite?</t>
  </si>
  <si>
    <t xml:space="preserve">Alternativa</t>
  </si>
  <si>
    <t xml:space="preserve">Pago inicial (MXN)</t>
  </si>
  <si>
    <t xml:space="preserve">Deuda nueva (MXN)</t>
  </si>
  <si>
    <t xml:space="preserve">Tasa anual</t>
  </si>
  <si>
    <t xml:space="preserve">Pago mensual estimado (MXN)</t>
  </si>
  <si>
    <t xml:space="preserve">Comentario</t>
  </si>
  <si>
    <t xml:space="preserve">A. Pago de contado</t>
  </si>
  <si>
    <t xml:space="preserve">Usa caja propia; la caja baja de inmediato</t>
  </si>
  <si>
    <t xml:space="preserve">B. Crédito simple 70% a 5 años</t>
  </si>
  <si>
    <t xml:space="preserve">Aumenta la deuda y presiona Deuda neta / EBITDA</t>
  </si>
  <si>
    <t xml:space="preserve">C. Arrendamiento financiero 5 años</t>
  </si>
  <si>
    <t xml:space="preserve">Menos caja inicial; también cuenta como deuda para el banco</t>
  </si>
  <si>
    <t xml:space="preserve">Semana</t>
  </si>
  <si>
    <t xml:space="preserve">Saldo inicial</t>
  </si>
  <si>
    <t xml:space="preserve">Cobranza</t>
  </si>
  <si>
    <t xml:space="preserve">Pagos a proveedores</t>
  </si>
  <si>
    <t xml:space="preserve">Nómina</t>
  </si>
  <si>
    <t xml:space="preserve">Servicio de deuda</t>
  </si>
  <si>
    <t xml:space="preserve">Saldo final</t>
  </si>
  <si>
    <t xml:space="preserve">S1</t>
  </si>
  <si>
    <t xml:space="preserve">S2</t>
  </si>
  <si>
    <t xml:space="preserve">S3</t>
  </si>
  <si>
    <t xml:space="preserve">S4</t>
  </si>
  <si>
    <t xml:space="preserve">S5</t>
  </si>
  <si>
    <t xml:space="preserve">S6</t>
  </si>
  <si>
    <t xml:space="preserve">S7</t>
  </si>
  <si>
    <t xml:space="preserve">S8</t>
  </si>
  <si>
    <t xml:space="preserve">S9</t>
  </si>
  <si>
    <t xml:space="preserve">S10</t>
  </si>
  <si>
    <t xml:space="preserve">S11</t>
  </si>
  <si>
    <t xml:space="preserve">S12</t>
  </si>
  <si>
    <t xml:space="preserve">S13</t>
  </si>
  <si>
    <t xml:space="preserve">Saldo mínimo de las 13 semanas</t>
  </si>
  <si>
    <t xml:space="preserve">Caja mínima exigida por el banco</t>
  </si>
  <si>
    <t xml:space="preserve">Indicador</t>
  </si>
  <si>
    <t xml:space="preserve">Ventas últimos 12 meses (MXN)</t>
  </si>
  <si>
    <t xml:space="preserve">EBITDA últimos 12 meses (MXN)</t>
  </si>
  <si>
    <t xml:space="preserve">Deuda total actual (MXN)</t>
  </si>
  <si>
    <t xml:space="preserve">Caja actual (MXN)</t>
  </si>
  <si>
    <t xml:space="preserve">Covenant Deuda neta / EBITDA (máximo)</t>
  </si>
  <si>
    <t xml:space="preserve">Covenant cobertura de intereses (mínimo)</t>
  </si>
  <si>
    <t xml:space="preserve">Deuda neta / EBITDA actual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</si>
</sst>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\$#,##0;&quot;($&quot;#,##0\);\-"/>
    <numFmt numFmtId="166" formatCode="0"/>
    <numFmt numFmtId="167" formatCode="0.0"/>
    <numFmt numFmtId="168" formatCode="0.0%;\(0.0%\);\-"/>
    <numFmt numFmtId="169" formatCode="0.00\x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C8412F"/>
      <name val="Arial"/>
      <family val="0"/>
      <charset val="1"/>
    </font>
    <font>
      <b val="true"/>
      <sz val="16"/>
      <color rgb="FF1A1D2B"/>
      <name val="Arial"/>
      <family val="0"/>
      <charset val="1"/>
    </font>
    <font>
      <b val="true"/>
      <sz val="11"/>
      <name val="Arial"/>
      <family val="0"/>
      <charset val="1"/>
    </font>
    <font>
      <sz val="11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color theme="1"/>
      <name val="Arial"/>
      <family val="0"/>
      <charset val="1"/>
    </font>
    <font>
      <sz val="11"/>
      <color rgb="FF0000FF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A1D2B"/>
        <bgColor rgb="FF3333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8412F"/>
      <rgbColor rgb="FF993366"/>
      <rgbColor rgb="FF333399"/>
      <rgbColor rgb="FF1A1D2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95"/>
  </cols>
  <sheetData>
    <row r="1" customFormat="false" ht="15" hidden="false" customHeight="false" outlineLevel="0" collapsed="false">
      <c r="A1" s="1" t="s">
        <v>0</v>
      </c>
    </row>
    <row r="2" customFormat="false" ht="19.7" hidden="false" customHeight="false" outlineLevel="0" collapsed="false">
      <c r="A2" s="2" t="s">
        <v>1</v>
      </c>
    </row>
    <row r="4" customFormat="false" ht="19.5" hidden="false" customHeight="true" outlineLevel="0" collapsed="false">
      <c r="A4" s="3" t="s">
        <v>2</v>
      </c>
      <c r="B4" s="4" t="s">
        <v>3</v>
      </c>
    </row>
    <row r="5" customFormat="false" ht="19.5" hidden="false" customHeight="true" outlineLevel="0" collapsed="false">
      <c r="A5" s="3" t="s">
        <v>4</v>
      </c>
      <c r="B5" s="4" t="s">
        <v>5</v>
      </c>
    </row>
    <row r="6" customFormat="false" ht="19.5" hidden="false" customHeight="true" outlineLevel="0" collapsed="false">
      <c r="A6" s="3" t="s">
        <v>6</v>
      </c>
      <c r="B6" s="4" t="s">
        <v>7</v>
      </c>
    </row>
    <row r="7" customFormat="false" ht="48" hidden="false" customHeight="true" outlineLevel="0" collapsed="false">
      <c r="A7" s="3" t="s">
        <v>8</v>
      </c>
      <c r="B7" s="4" t="s">
        <v>9</v>
      </c>
    </row>
    <row r="8" customFormat="false" ht="48" hidden="false" customHeight="true" outlineLevel="0" collapsed="false">
      <c r="A8" s="3" t="s">
        <v>10</v>
      </c>
      <c r="B8" s="4" t="s">
        <v>11</v>
      </c>
    </row>
    <row r="9" customFormat="false" ht="48" hidden="false" customHeight="true" outlineLevel="0" collapsed="false">
      <c r="A9" s="3" t="s">
        <v>12</v>
      </c>
      <c r="B9" s="4" t="s">
        <v>13</v>
      </c>
    </row>
    <row r="10" customFormat="false" ht="48" hidden="false" customHeight="true" outlineLevel="0" collapsed="false">
      <c r="A10" s="3" t="s">
        <v>14</v>
      </c>
      <c r="B10" s="4" t="s">
        <v>15</v>
      </c>
    </row>
    <row r="11" customFormat="false" ht="19.5" hidden="false" customHeight="true" outlineLevel="0" collapsed="false">
      <c r="A11" s="3" t="s">
        <v>16</v>
      </c>
      <c r="B11" s="4" t="s">
        <v>17</v>
      </c>
    </row>
    <row r="12" customFormat="false" ht="19.5" hidden="false" customHeight="true" outlineLevel="0" collapsed="false">
      <c r="A12" s="3" t="s">
        <v>18</v>
      </c>
      <c r="B12" s="4" t="s">
        <v>19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18"/>
  </cols>
  <sheetData>
    <row r="1" customFormat="false" ht="30" hidden="false" customHeight="true" outlineLevel="0" collapsed="false">
      <c r="A1" s="5" t="s">
        <v>20</v>
      </c>
      <c r="B1" s="5" t="s">
        <v>21</v>
      </c>
    </row>
    <row r="2" customFormat="false" ht="15" hidden="false" customHeight="false" outlineLevel="0" collapsed="false">
      <c r="A2" s="6" t="s">
        <v>22</v>
      </c>
      <c r="B2" s="7" t="n">
        <v>45000000</v>
      </c>
    </row>
    <row r="3" customFormat="false" ht="15" hidden="false" customHeight="false" outlineLevel="0" collapsed="false">
      <c r="A3" s="6" t="s">
        <v>23</v>
      </c>
      <c r="B3" s="7" t="n">
        <v>28500000</v>
      </c>
    </row>
    <row r="4" customFormat="false" ht="15" hidden="false" customHeight="false" outlineLevel="0" collapsed="false">
      <c r="A4" s="6" t="s">
        <v>24</v>
      </c>
      <c r="B4" s="8" t="n">
        <v>8</v>
      </c>
    </row>
    <row r="5" customFormat="false" ht="15" hidden="false" customHeight="false" outlineLevel="0" collapsed="false">
      <c r="A5" s="6" t="s">
        <v>25</v>
      </c>
      <c r="B5" s="8" t="n">
        <v>4</v>
      </c>
    </row>
    <row r="7" customFormat="false" ht="15" hidden="false" customHeight="false" outlineLevel="0" collapsed="false">
      <c r="A7" s="9" t="s">
        <v>26</v>
      </c>
      <c r="B7" s="10" t="n">
        <f aca="false">IFERROR(B2/(B3/12),0)+B5</f>
        <v>22.9473684210526</v>
      </c>
    </row>
    <row r="8" customFormat="false" ht="15" hidden="false" customHeight="false" outlineLevel="0" collapsed="false">
      <c r="A8" s="9" t="s">
        <v>27</v>
      </c>
      <c r="B8" s="11" t="n">
        <v>24</v>
      </c>
    </row>
    <row r="9" customFormat="false" ht="15" hidden="false" customHeight="false" outlineLevel="0" collapsed="false">
      <c r="A9" s="9" t="s">
        <v>28</v>
      </c>
      <c r="B9" s="6" t="str">
        <f aca="false">IF(B7&lt;=B8,"Sí","No")</f>
        <v>Sí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3" min="2" style="0" width="16"/>
    <col collapsed="false" customWidth="true" hidden="false" outlineLevel="0" max="4" min="4" style="0" width="10"/>
    <col collapsed="false" customWidth="true" hidden="false" outlineLevel="0" max="5" min="5" style="0" width="18"/>
    <col collapsed="false" customWidth="true" hidden="false" outlineLevel="0" max="6" min="6" style="0" width="46"/>
  </cols>
  <sheetData>
    <row r="1" customFormat="false" ht="30" hidden="false" customHeight="true" outlineLevel="0" collapsed="false">
      <c r="A1" s="5" t="s">
        <v>29</v>
      </c>
      <c r="B1" s="5" t="s">
        <v>30</v>
      </c>
      <c r="C1" s="5" t="s">
        <v>31</v>
      </c>
      <c r="D1" s="5" t="s">
        <v>32</v>
      </c>
      <c r="E1" s="5" t="s">
        <v>33</v>
      </c>
      <c r="F1" s="5" t="s">
        <v>34</v>
      </c>
    </row>
    <row r="2" customFormat="false" ht="15" hidden="false" customHeight="false" outlineLevel="0" collapsed="false">
      <c r="A2" s="6" t="s">
        <v>35</v>
      </c>
      <c r="B2" s="7" t="n">
        <v>45000000</v>
      </c>
      <c r="C2" s="7" t="n">
        <v>0</v>
      </c>
      <c r="D2" s="12" t="n">
        <v>0</v>
      </c>
      <c r="E2" s="13" t="n">
        <f aca="false">IFERROR(PMT(D2/12,60,-C2),0)</f>
        <v>-0</v>
      </c>
      <c r="F2" s="6" t="s">
        <v>36</v>
      </c>
    </row>
    <row r="3" customFormat="false" ht="15" hidden="false" customHeight="false" outlineLevel="0" collapsed="false">
      <c r="A3" s="6" t="s">
        <v>37</v>
      </c>
      <c r="B3" s="7" t="n">
        <v>13500000</v>
      </c>
      <c r="C3" s="7" t="n">
        <v>31500000</v>
      </c>
      <c r="D3" s="12" t="n">
        <v>0.121</v>
      </c>
      <c r="E3" s="13" t="n">
        <f aca="false">IFERROR(PMT(D3/12,60,-C3),0)</f>
        <v>702292.939819831</v>
      </c>
      <c r="F3" s="6" t="s">
        <v>38</v>
      </c>
    </row>
    <row r="4" customFormat="false" ht="15" hidden="false" customHeight="false" outlineLevel="0" collapsed="false">
      <c r="A4" s="6" t="s">
        <v>39</v>
      </c>
      <c r="B4" s="7" t="n">
        <v>2250000</v>
      </c>
      <c r="C4" s="7" t="n">
        <v>42750000</v>
      </c>
      <c r="D4" s="12" t="n">
        <v>0.138</v>
      </c>
      <c r="E4" s="13" t="n">
        <f aca="false">IFERROR(PMT(D4/12,60,-C4),0)</f>
        <v>990290.647253128</v>
      </c>
      <c r="F4" s="6" t="s">
        <v>40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3" min="2" style="0" width="16"/>
    <col collapsed="false" customWidth="true" hidden="false" outlineLevel="0" max="4" min="4" style="0" width="18"/>
    <col collapsed="false" customWidth="true" hidden="false" outlineLevel="0" max="5" min="5" style="0" width="14"/>
    <col collapsed="false" customWidth="true" hidden="false" outlineLevel="0" max="7" min="6" style="0" width="16"/>
  </cols>
  <sheetData>
    <row r="1" customFormat="false" ht="30" hidden="false" customHeight="true" outlineLevel="0" collapsed="false">
      <c r="A1" s="5" t="s">
        <v>41</v>
      </c>
      <c r="B1" s="5" t="s">
        <v>42</v>
      </c>
      <c r="C1" s="5" t="s">
        <v>43</v>
      </c>
      <c r="D1" s="5" t="s">
        <v>44</v>
      </c>
      <c r="E1" s="5" t="s">
        <v>45</v>
      </c>
      <c r="F1" s="5" t="s">
        <v>46</v>
      </c>
      <c r="G1" s="5" t="s">
        <v>47</v>
      </c>
    </row>
    <row r="2" customFormat="false" ht="15" hidden="false" customHeight="false" outlineLevel="0" collapsed="false">
      <c r="A2" s="6" t="s">
        <v>48</v>
      </c>
      <c r="B2" s="13" t="n">
        <v>58000000</v>
      </c>
      <c r="C2" s="7" t="n">
        <v>19664649</v>
      </c>
      <c r="D2" s="7" t="n">
        <v>-14230214</v>
      </c>
      <c r="E2" s="7" t="n">
        <v>0</v>
      </c>
      <c r="F2" s="7" t="n">
        <v>0</v>
      </c>
      <c r="G2" s="13" t="n">
        <f aca="false">SUM(B2:F2)</f>
        <v>63434435</v>
      </c>
    </row>
    <row r="3" customFormat="false" ht="15" hidden="false" customHeight="false" outlineLevel="0" collapsed="false">
      <c r="A3" s="6" t="s">
        <v>49</v>
      </c>
      <c r="B3" s="13" t="n">
        <f aca="false">G2</f>
        <v>63434435</v>
      </c>
      <c r="C3" s="7" t="n">
        <v>21181729</v>
      </c>
      <c r="D3" s="7" t="n">
        <v>-14817503</v>
      </c>
      <c r="E3" s="7" t="n">
        <v>-8400000</v>
      </c>
      <c r="F3" s="7" t="n">
        <v>0</v>
      </c>
      <c r="G3" s="13" t="n">
        <f aca="false">SUM(B3:F3)</f>
        <v>61398661</v>
      </c>
    </row>
    <row r="4" customFormat="false" ht="15" hidden="false" customHeight="false" outlineLevel="0" collapsed="false">
      <c r="A4" s="6" t="s">
        <v>50</v>
      </c>
      <c r="B4" s="13" t="n">
        <f aca="false">G3</f>
        <v>61398661</v>
      </c>
      <c r="C4" s="7" t="n">
        <v>20976709</v>
      </c>
      <c r="D4" s="7" t="n">
        <v>-13603261</v>
      </c>
      <c r="E4" s="7" t="n">
        <v>0</v>
      </c>
      <c r="F4" s="7" t="n">
        <v>0</v>
      </c>
      <c r="G4" s="13" t="n">
        <f aca="false">SUM(B4:F4)</f>
        <v>68772109</v>
      </c>
    </row>
    <row r="5" customFormat="false" ht="15" hidden="false" customHeight="false" outlineLevel="0" collapsed="false">
      <c r="A5" s="6" t="s">
        <v>51</v>
      </c>
      <c r="B5" s="13" t="n">
        <f aca="false">G4</f>
        <v>68772109</v>
      </c>
      <c r="C5" s="7" t="n">
        <v>20930022</v>
      </c>
      <c r="D5" s="7" t="n">
        <v>-13062301</v>
      </c>
      <c r="E5" s="7" t="n">
        <v>-8400000</v>
      </c>
      <c r="F5" s="7" t="n">
        <v>-6100000</v>
      </c>
      <c r="G5" s="13" t="n">
        <f aca="false">SUM(B5:F5)</f>
        <v>62139830</v>
      </c>
    </row>
    <row r="6" customFormat="false" ht="15" hidden="false" customHeight="false" outlineLevel="0" collapsed="false">
      <c r="A6" s="6" t="s">
        <v>52</v>
      </c>
      <c r="B6" s="13" t="n">
        <f aca="false">G5</f>
        <v>62139830</v>
      </c>
      <c r="C6" s="7" t="n">
        <v>21995760</v>
      </c>
      <c r="D6" s="7" t="n">
        <v>-14694597</v>
      </c>
      <c r="E6" s="7" t="n">
        <v>0</v>
      </c>
      <c r="F6" s="7" t="n">
        <v>0</v>
      </c>
      <c r="G6" s="13" t="n">
        <f aca="false">SUM(B6:F6)</f>
        <v>69440993</v>
      </c>
    </row>
    <row r="7" customFormat="false" ht="15" hidden="false" customHeight="false" outlineLevel="0" collapsed="false">
      <c r="A7" s="6" t="s">
        <v>53</v>
      </c>
      <c r="B7" s="13" t="n">
        <f aca="false">G6</f>
        <v>69440993</v>
      </c>
      <c r="C7" s="7" t="n">
        <v>15639410</v>
      </c>
      <c r="D7" s="7" t="n">
        <v>-13215924</v>
      </c>
      <c r="E7" s="7" t="n">
        <v>-8400000</v>
      </c>
      <c r="F7" s="7" t="n">
        <v>0</v>
      </c>
      <c r="G7" s="13" t="n">
        <f aca="false">SUM(B7:F7)</f>
        <v>63464479</v>
      </c>
    </row>
    <row r="8" customFormat="false" ht="15" hidden="false" customHeight="false" outlineLevel="0" collapsed="false">
      <c r="A8" s="6" t="s">
        <v>54</v>
      </c>
      <c r="B8" s="13" t="n">
        <f aca="false">G7</f>
        <v>63464479</v>
      </c>
      <c r="C8" s="7" t="n">
        <v>16068602</v>
      </c>
      <c r="D8" s="7" t="n">
        <v>-13887125</v>
      </c>
      <c r="E8" s="7" t="n">
        <v>0</v>
      </c>
      <c r="F8" s="7" t="n">
        <v>0</v>
      </c>
      <c r="G8" s="13" t="n">
        <f aca="false">SUM(B8:F8)</f>
        <v>65645956</v>
      </c>
    </row>
    <row r="9" customFormat="false" ht="15" hidden="false" customHeight="false" outlineLevel="0" collapsed="false">
      <c r="A9" s="6" t="s">
        <v>55</v>
      </c>
      <c r="B9" s="13" t="n">
        <f aca="false">G8</f>
        <v>65645956</v>
      </c>
      <c r="C9" s="7" t="n">
        <v>16348900</v>
      </c>
      <c r="D9" s="7" t="n">
        <v>-13644224</v>
      </c>
      <c r="E9" s="7" t="n">
        <v>-8400000</v>
      </c>
      <c r="F9" s="7" t="n">
        <v>-6100000</v>
      </c>
      <c r="G9" s="13" t="n">
        <f aca="false">SUM(B9:F9)</f>
        <v>53850632</v>
      </c>
    </row>
    <row r="10" customFormat="false" ht="15" hidden="false" customHeight="false" outlineLevel="0" collapsed="false">
      <c r="A10" s="6" t="s">
        <v>56</v>
      </c>
      <c r="B10" s="13" t="n">
        <f aca="false">G9</f>
        <v>53850632</v>
      </c>
      <c r="C10" s="7" t="n">
        <v>15222501</v>
      </c>
      <c r="D10" s="7" t="n">
        <v>-13252383</v>
      </c>
      <c r="E10" s="7" t="n">
        <v>0</v>
      </c>
      <c r="F10" s="7" t="n">
        <v>0</v>
      </c>
      <c r="G10" s="13" t="n">
        <f aca="false">SUM(B10:F10)</f>
        <v>55820750</v>
      </c>
    </row>
    <row r="11" customFormat="false" ht="15" hidden="false" customHeight="false" outlineLevel="0" collapsed="false">
      <c r="A11" s="6" t="s">
        <v>57</v>
      </c>
      <c r="B11" s="13" t="n">
        <f aca="false">G10</f>
        <v>55820750</v>
      </c>
      <c r="C11" s="7" t="n">
        <v>20872952</v>
      </c>
      <c r="D11" s="7" t="n">
        <v>-14170729</v>
      </c>
      <c r="E11" s="7" t="n">
        <v>-8400000</v>
      </c>
      <c r="F11" s="7" t="n">
        <v>0</v>
      </c>
      <c r="G11" s="13" t="n">
        <f aca="false">SUM(B11:F11)</f>
        <v>54122973</v>
      </c>
    </row>
    <row r="12" customFormat="false" ht="15" hidden="false" customHeight="false" outlineLevel="0" collapsed="false">
      <c r="A12" s="6" t="s">
        <v>58</v>
      </c>
      <c r="B12" s="13" t="n">
        <f aca="false">G11</f>
        <v>54122973</v>
      </c>
      <c r="C12" s="7" t="n">
        <v>21136458</v>
      </c>
      <c r="D12" s="7" t="n">
        <v>-13761809</v>
      </c>
      <c r="E12" s="7" t="n">
        <v>0</v>
      </c>
      <c r="F12" s="7" t="n">
        <v>0</v>
      </c>
      <c r="G12" s="13" t="n">
        <f aca="false">SUM(B12:F12)</f>
        <v>61497622</v>
      </c>
    </row>
    <row r="13" customFormat="false" ht="15" hidden="false" customHeight="false" outlineLevel="0" collapsed="false">
      <c r="A13" s="6" t="s">
        <v>59</v>
      </c>
      <c r="B13" s="13" t="n">
        <f aca="false">G12</f>
        <v>61497622</v>
      </c>
      <c r="C13" s="7" t="n">
        <v>20792176</v>
      </c>
      <c r="D13" s="7" t="n">
        <v>-13589795</v>
      </c>
      <c r="E13" s="7" t="n">
        <v>-8400000</v>
      </c>
      <c r="F13" s="7" t="n">
        <v>-6100000</v>
      </c>
      <c r="G13" s="13" t="n">
        <f aca="false">SUM(B13:F13)</f>
        <v>54200003</v>
      </c>
    </row>
    <row r="14" customFormat="false" ht="15" hidden="false" customHeight="false" outlineLevel="0" collapsed="false">
      <c r="A14" s="6" t="s">
        <v>60</v>
      </c>
      <c r="B14" s="13" t="n">
        <f aca="false">G13</f>
        <v>54200003</v>
      </c>
      <c r="C14" s="7" t="n">
        <v>20516653</v>
      </c>
      <c r="D14" s="7" t="n">
        <v>-13860399</v>
      </c>
      <c r="E14" s="7" t="n">
        <v>0</v>
      </c>
      <c r="F14" s="7" t="n">
        <v>0</v>
      </c>
      <c r="G14" s="13" t="n">
        <f aca="false">SUM(B14:F14)</f>
        <v>60856257</v>
      </c>
    </row>
    <row r="16" customFormat="false" ht="15" hidden="false" customHeight="false" outlineLevel="0" collapsed="false">
      <c r="A16" s="9" t="s">
        <v>61</v>
      </c>
      <c r="G16" s="13" t="n">
        <f aca="false">MIN(G2:G14)</f>
        <v>53850632</v>
      </c>
    </row>
    <row r="17" customFormat="false" ht="15" hidden="false" customHeight="false" outlineLevel="0" collapsed="false">
      <c r="A17" s="9" t="s">
        <v>62</v>
      </c>
      <c r="G17" s="7" t="n">
        <v>40000000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18"/>
  </cols>
  <sheetData>
    <row r="1" customFormat="false" ht="30" hidden="false" customHeight="true" outlineLevel="0" collapsed="false">
      <c r="A1" s="5" t="s">
        <v>63</v>
      </c>
      <c r="B1" s="5" t="s">
        <v>21</v>
      </c>
    </row>
    <row r="2" customFormat="false" ht="15" hidden="false" customHeight="false" outlineLevel="0" collapsed="false">
      <c r="A2" s="6" t="s">
        <v>64</v>
      </c>
      <c r="B2" s="7" t="n">
        <v>1150000000</v>
      </c>
    </row>
    <row r="3" customFormat="false" ht="15" hidden="false" customHeight="false" outlineLevel="0" collapsed="false">
      <c r="A3" s="6" t="s">
        <v>65</v>
      </c>
      <c r="B3" s="7" t="n">
        <v>118000000</v>
      </c>
    </row>
    <row r="4" customFormat="false" ht="15" hidden="false" customHeight="false" outlineLevel="0" collapsed="false">
      <c r="A4" s="6" t="s">
        <v>66</v>
      </c>
      <c r="B4" s="7" t="n">
        <v>236000000</v>
      </c>
    </row>
    <row r="5" customFormat="false" ht="15" hidden="false" customHeight="false" outlineLevel="0" collapsed="false">
      <c r="A5" s="6" t="s">
        <v>67</v>
      </c>
      <c r="B5" s="7" t="n">
        <v>58000000</v>
      </c>
    </row>
    <row r="6" customFormat="false" ht="15" hidden="false" customHeight="false" outlineLevel="0" collapsed="false">
      <c r="A6" s="6" t="s">
        <v>68</v>
      </c>
      <c r="B6" s="14" t="n">
        <v>2</v>
      </c>
    </row>
    <row r="7" customFormat="false" ht="15" hidden="false" customHeight="false" outlineLevel="0" collapsed="false">
      <c r="A7" s="6" t="s">
        <v>69</v>
      </c>
      <c r="B7" s="14" t="n">
        <v>3</v>
      </c>
    </row>
    <row r="9" customFormat="false" ht="15" hidden="false" customHeight="false" outlineLevel="0" collapsed="false">
      <c r="A9" s="9" t="s">
        <v>70</v>
      </c>
      <c r="B9" s="15" t="n">
        <f aca="false">IFERROR((B4-B5)/B3,0)</f>
        <v>1.50847457627119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2026-10-07T11:40:55Z</dcterms:created>
  <dc:creator>openpyxl</dc:creator>
  <dc:description/>
  <dc:language>en-US</dc:language>
  <cp:lastModifiedBy/>
  <dcterms:modified xsi:type="dcterms:W3CDTF">2026-10-07T11:40:55Z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