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so" sheetId="1" state="visible" r:id="rId3"/>
    <sheet name="Supuestos" sheetId="2" state="visible" r:id="rId4"/>
    <sheet name="Estado de resultado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<sst xmlns="http://schemas.openxmlformats.org/spreadsheetml/2006/main" count="52" uniqueCount="51">
  <si>
    <t xml:space="preserve">CASO 3</t>
  </si>
  <si>
    <t xml:space="preserve">El EBITDA del tercer trimestre quedó abajo del presupuesto</t>
  </si>
  <si>
    <t xml:space="preserve">Empresa</t>
  </si>
  <si>
    <t xml:space="preserve">Grupo Industrial del Norte (empresa ficticia)</t>
  </si>
  <si>
    <t xml:space="preserve">Sector</t>
  </si>
  <si>
    <t xml:space="preserve">Manufactura de autopartes · cifras en pesos mexicanos (MXN)</t>
  </si>
  <si>
    <t xml:space="preserve">En el Prompter</t>
  </si>
  <si>
    <t xml:space="preserve">Paso 1: Bloque 2 · Planeación y análisis (FP&amp;A)   ·   Paso 2: Presupuesto vs. real</t>
  </si>
  <si>
    <t xml:space="preserve">Contexto</t>
  </si>
  <si>
    <t xml:space="preserve">El consejo sesiona en dos semanas. El EBITDA real del tercer trimestre (julio a septiembre) quedó varios puntos por debajo de lo presupuestado y el director general pide una explicación clara.</t>
  </si>
  <si>
    <t xml:space="preserve">El problema</t>
  </si>
  <si>
    <t xml:space="preserve">Las ventas casi cumplieron, pero varios rubros de costo se movieron. Hay efectos de precio de materia prima, tipo de cambio en exportaciones y fletes.</t>
  </si>
  <si>
    <t xml:space="preserve">Qué debes entregar</t>
  </si>
  <si>
    <t xml:space="preserve">Explicación de la brecha de EBITDA en máximo 5 causas, cuantificadas en pesos, separando lo que es controlable de lo que no, y 3 acciones para el cuarto trimestre.</t>
  </si>
  <si>
    <t xml:space="preserve">Pista</t>
  </si>
  <si>
    <t xml:space="preserve">Revisa la hoja Supuestos: el tipo de cambio y el precio del acero no se comportaron como se presupuestó.</t>
  </si>
  <si>
    <t xml:space="preserve">Cómo usarlo</t>
  </si>
  <si>
    <t xml:space="preserve">1) Arma tu prompt en el Prompter CFO.  2) Pégalo en tu IA.  3) Adjunta este archivo y pide el análisis.</t>
  </si>
  <si>
    <t xml:space="preserve">Aviso</t>
  </si>
  <si>
    <t xml:space="preserve">Datos hipotéticos creados para práctica. Cualquier parecido con empresas o personas reales es coincidencia.</t>
  </si>
  <si>
    <t xml:space="preserve">Supuesto</t>
  </si>
  <si>
    <t xml:space="preserve">Presupuesto</t>
  </si>
  <si>
    <t xml:space="preserve">Real</t>
  </si>
  <si>
    <t xml:space="preserve">Variación</t>
  </si>
  <si>
    <t xml:space="preserve">Tipo de cambio promedio (MXN por USD)</t>
  </si>
  <si>
    <t xml:space="preserve">Precio del acero (MXN por tonelada)</t>
  </si>
  <si>
    <t xml:space="preserve">Volumen vendido (miles de piezas)</t>
  </si>
  <si>
    <t xml:space="preserve">Costo de flete por embarque (MXN)</t>
  </si>
  <si>
    <t xml:space="preserve">Rubro (MXN)</t>
  </si>
  <si>
    <t xml:space="preserve">Jul presupuesto</t>
  </si>
  <si>
    <t xml:space="preserve">Ago presupuesto</t>
  </si>
  <si>
    <t xml:space="preserve">Sep presupuesto</t>
  </si>
  <si>
    <t xml:space="preserve">Jul real</t>
  </si>
  <si>
    <t xml:space="preserve">Ago real</t>
  </si>
  <si>
    <t xml:space="preserve">Sep real</t>
  </si>
  <si>
    <t xml:space="preserve">Trimestre presupuesto</t>
  </si>
  <si>
    <t xml:space="preserve">Trimestre real</t>
  </si>
  <si>
    <t xml:space="preserve">Variación %</t>
  </si>
  <si>
    <t xml:space="preserve">Ventas nacionales</t>
  </si>
  <si>
    <t xml:space="preserve">Ventas de exportación (USD convertidos)</t>
  </si>
  <si>
    <t xml:space="preserve">Materia prima: acero</t>
  </si>
  <si>
    <t xml:space="preserve">Otra materia prima</t>
  </si>
  <si>
    <t xml:space="preserve">Mano de obra directa</t>
  </si>
  <si>
    <t xml:space="preserve">Gastos de fabricación</t>
  </si>
  <si>
    <t xml:space="preserve">Fletes</t>
  </si>
  <si>
    <t xml:space="preserve">Gastos de venta</t>
  </si>
  <si>
    <t xml:space="preserve">Gastos de administración</t>
  </si>
  <si>
    <t xml:space="preserve">Energía eléctrica</t>
  </si>
  <si>
    <t xml:space="preserve">Ventas totales</t>
  </si>
  <si>
    <t xml:space="preserve">EBITDA</t>
  </si>
  <si>
    <t xml:space="preserve">Margen EBITDA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</si>
</sst>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0.0%;\(0.0%\);\-"/>
    <numFmt numFmtId="167" formatCode="\$#,##0;&quot;($&quot;#,##0\);\-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C8412F"/>
      <name val="Arial"/>
      <family val="0"/>
      <charset val="1"/>
    </font>
    <font>
      <b val="true"/>
      <sz val="16"/>
      <color rgb="FF1A1D2B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theme="1"/>
      <name val="Arial"/>
      <family val="0"/>
      <charset val="1"/>
    </font>
    <font>
      <sz val="11"/>
      <color rgb="FF0000FF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A1D2B"/>
        <bgColor rgb="FF3333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8412F"/>
      <rgbColor rgb="FF993366"/>
      <rgbColor rgb="FF333399"/>
      <rgbColor rgb="FF1A1D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95"/>
  </cols>
  <sheetData>
    <row r="1" customFormat="false" ht="15" hidden="false" customHeight="false" outlineLevel="0" collapsed="false">
      <c r="A1" s="1" t="s">
        <v>0</v>
      </c>
    </row>
    <row r="2" customFormat="false" ht="19.7" hidden="false" customHeight="false" outlineLevel="0" collapsed="false">
      <c r="A2" s="2" t="s">
        <v>1</v>
      </c>
    </row>
    <row r="4" customFormat="false" ht="19.5" hidden="false" customHeight="true" outlineLevel="0" collapsed="false">
      <c r="A4" s="3" t="s">
        <v>2</v>
      </c>
      <c r="B4" s="4" t="s">
        <v>3</v>
      </c>
    </row>
    <row r="5" customFormat="false" ht="19.5" hidden="false" customHeight="true" outlineLevel="0" collapsed="false">
      <c r="A5" s="3" t="s">
        <v>4</v>
      </c>
      <c r="B5" s="4" t="s">
        <v>5</v>
      </c>
    </row>
    <row r="6" customFormat="false" ht="19.5" hidden="false" customHeight="true" outlineLevel="0" collapsed="false">
      <c r="A6" s="3" t="s">
        <v>6</v>
      </c>
      <c r="B6" s="4" t="s">
        <v>7</v>
      </c>
    </row>
    <row r="7" customFormat="false" ht="48" hidden="false" customHeight="true" outlineLevel="0" collapsed="false">
      <c r="A7" s="3" t="s">
        <v>8</v>
      </c>
      <c r="B7" s="4" t="s">
        <v>9</v>
      </c>
    </row>
    <row r="8" customFormat="false" ht="48" hidden="false" customHeight="true" outlineLevel="0" collapsed="false">
      <c r="A8" s="3" t="s">
        <v>10</v>
      </c>
      <c r="B8" s="4" t="s">
        <v>11</v>
      </c>
    </row>
    <row r="9" customFormat="false" ht="48" hidden="false" customHeight="true" outlineLevel="0" collapsed="false">
      <c r="A9" s="3" t="s">
        <v>12</v>
      </c>
      <c r="B9" s="4" t="s">
        <v>13</v>
      </c>
    </row>
    <row r="10" customFormat="false" ht="48" hidden="false" customHeight="true" outlineLevel="0" collapsed="false">
      <c r="A10" s="3" t="s">
        <v>14</v>
      </c>
      <c r="B10" s="4" t="s">
        <v>15</v>
      </c>
    </row>
    <row r="11" customFormat="false" ht="19.5" hidden="false" customHeight="true" outlineLevel="0" collapsed="false">
      <c r="A11" s="3" t="s">
        <v>16</v>
      </c>
      <c r="B11" s="4" t="s">
        <v>17</v>
      </c>
    </row>
    <row r="12" customFormat="false" ht="19.5" hidden="false" customHeight="true" outlineLevel="0" collapsed="false">
      <c r="A12" s="3" t="s">
        <v>18</v>
      </c>
      <c r="B12" s="4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3" min="2" style="0" width="14"/>
    <col collapsed="false" customWidth="true" hidden="false" outlineLevel="0" max="4" min="4" style="0" width="12"/>
  </cols>
  <sheetData>
    <row r="1" customFormat="false" ht="30" hidden="false" customHeight="true" outlineLevel="0" collapsed="false">
      <c r="A1" s="5" t="s">
        <v>20</v>
      </c>
      <c r="B1" s="5" t="s">
        <v>21</v>
      </c>
      <c r="C1" s="5" t="s">
        <v>22</v>
      </c>
      <c r="D1" s="5" t="s">
        <v>23</v>
      </c>
    </row>
    <row r="2" customFormat="false" ht="15" hidden="false" customHeight="false" outlineLevel="0" collapsed="false">
      <c r="A2" s="6" t="s">
        <v>24</v>
      </c>
      <c r="B2" s="7" t="n">
        <v>18.5</v>
      </c>
      <c r="C2" s="7" t="n">
        <v>17.2</v>
      </c>
      <c r="D2" s="8" t="n">
        <f aca="false">IFERROR(C2/B2-1,0)</f>
        <v>-0.0702702702702703</v>
      </c>
    </row>
    <row r="3" customFormat="false" ht="15" hidden="false" customHeight="false" outlineLevel="0" collapsed="false">
      <c r="A3" s="6" t="s">
        <v>25</v>
      </c>
      <c r="B3" s="7" t="n">
        <v>21500</v>
      </c>
      <c r="C3" s="7" t="n">
        <v>24510</v>
      </c>
      <c r="D3" s="8" t="n">
        <f aca="false">IFERROR(C3/B3-1,0)</f>
        <v>0.14</v>
      </c>
    </row>
    <row r="4" customFormat="false" ht="15" hidden="false" customHeight="false" outlineLevel="0" collapsed="false">
      <c r="A4" s="6" t="s">
        <v>26</v>
      </c>
      <c r="B4" s="7" t="n">
        <v>1450</v>
      </c>
      <c r="C4" s="7" t="n">
        <v>1418</v>
      </c>
      <c r="D4" s="8" t="n">
        <f aca="false">IFERROR(C4/B4-1,0)</f>
        <v>-0.0220689655172414</v>
      </c>
    </row>
    <row r="5" customFormat="false" ht="15" hidden="false" customHeight="false" outlineLevel="0" collapsed="false">
      <c r="A5" s="6" t="s">
        <v>27</v>
      </c>
      <c r="B5" s="7" t="n">
        <v>18200</v>
      </c>
      <c r="C5" s="7" t="n">
        <v>21600</v>
      </c>
      <c r="D5" s="8" t="n">
        <f aca="false">IFERROR(C5/B5-1,0)</f>
        <v>0.186813186813187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7" min="2" style="0" width="14"/>
    <col collapsed="false" customWidth="true" hidden="false" outlineLevel="0" max="9" min="8" style="0" width="16"/>
    <col collapsed="false" customWidth="true" hidden="false" outlineLevel="0" max="10" min="10" style="0" width="14"/>
    <col collapsed="false" customWidth="true" hidden="false" outlineLevel="0" max="11" min="11" style="0" width="11"/>
  </cols>
  <sheetData>
    <row r="1" customFormat="false" ht="30" hidden="false" customHeight="true" outlineLevel="0" collapsed="false">
      <c r="A1" s="5" t="s">
        <v>28</v>
      </c>
      <c r="B1" s="5" t="s">
        <v>29</v>
      </c>
      <c r="C1" s="5" t="s">
        <v>30</v>
      </c>
      <c r="D1" s="5" t="s">
        <v>31</v>
      </c>
      <c r="E1" s="5" t="s">
        <v>32</v>
      </c>
      <c r="F1" s="5" t="s">
        <v>33</v>
      </c>
      <c r="G1" s="5" t="s">
        <v>34</v>
      </c>
      <c r="H1" s="5" t="s">
        <v>35</v>
      </c>
      <c r="I1" s="5" t="s">
        <v>36</v>
      </c>
      <c r="J1" s="5" t="s">
        <v>23</v>
      </c>
      <c r="K1" s="5" t="s">
        <v>37</v>
      </c>
    </row>
    <row r="2" customFormat="false" ht="15" hidden="false" customHeight="false" outlineLevel="0" collapsed="false">
      <c r="A2" s="6" t="s">
        <v>38</v>
      </c>
      <c r="B2" s="9" t="n">
        <v>58000000</v>
      </c>
      <c r="C2" s="9" t="n">
        <v>60000000</v>
      </c>
      <c r="D2" s="9" t="n">
        <v>61000000</v>
      </c>
      <c r="E2" s="9" t="n">
        <v>57400000</v>
      </c>
      <c r="F2" s="9" t="n">
        <v>59800000</v>
      </c>
      <c r="G2" s="9" t="n">
        <v>60600000</v>
      </c>
      <c r="H2" s="10" t="n">
        <f aca="false">SUM(B2:D2)</f>
        <v>179000000</v>
      </c>
      <c r="I2" s="10" t="n">
        <f aca="false">SUM(E2:G2)</f>
        <v>177800000</v>
      </c>
      <c r="J2" s="10" t="n">
        <f aca="false">I2-H2</f>
        <v>-1200000</v>
      </c>
      <c r="K2" s="8" t="n">
        <f aca="false">IFERROR(J2/ABS(H2),0)</f>
        <v>-0.00670391061452514</v>
      </c>
    </row>
    <row r="3" customFormat="false" ht="15" hidden="false" customHeight="false" outlineLevel="0" collapsed="false">
      <c r="A3" s="6" t="s">
        <v>39</v>
      </c>
      <c r="B3" s="9" t="n">
        <v>37000000</v>
      </c>
      <c r="C3" s="9" t="n">
        <v>38500000</v>
      </c>
      <c r="D3" s="9" t="n">
        <v>39000000</v>
      </c>
      <c r="E3" s="9" t="n">
        <v>34100000</v>
      </c>
      <c r="F3" s="9" t="n">
        <v>35600000</v>
      </c>
      <c r="G3" s="9" t="n">
        <v>35900000</v>
      </c>
      <c r="H3" s="10" t="n">
        <f aca="false">SUM(B3:D3)</f>
        <v>114500000</v>
      </c>
      <c r="I3" s="10" t="n">
        <f aca="false">SUM(E3:G3)</f>
        <v>105600000</v>
      </c>
      <c r="J3" s="10" t="n">
        <f aca="false">I3-H3</f>
        <v>-8900000</v>
      </c>
      <c r="K3" s="8" t="n">
        <f aca="false">IFERROR(J3/ABS(H3),0)</f>
        <v>-0.0777292576419214</v>
      </c>
    </row>
    <row r="4" customFormat="false" ht="15" hidden="false" customHeight="false" outlineLevel="0" collapsed="false">
      <c r="A4" s="6" t="s">
        <v>40</v>
      </c>
      <c r="B4" s="9" t="n">
        <v>-30500000</v>
      </c>
      <c r="C4" s="9" t="n">
        <v>-31400000</v>
      </c>
      <c r="D4" s="9" t="n">
        <v>-32000000</v>
      </c>
      <c r="E4" s="9" t="n">
        <v>-34600000</v>
      </c>
      <c r="F4" s="9" t="n">
        <v>-35900000</v>
      </c>
      <c r="G4" s="9" t="n">
        <v>-36400000</v>
      </c>
      <c r="H4" s="10" t="n">
        <f aca="false">SUM(B4:D4)</f>
        <v>-93900000</v>
      </c>
      <c r="I4" s="10" t="n">
        <f aca="false">SUM(E4:G4)</f>
        <v>-106900000</v>
      </c>
      <c r="J4" s="10" t="n">
        <f aca="false">I4-H4</f>
        <v>-13000000</v>
      </c>
      <c r="K4" s="8" t="n">
        <f aca="false">IFERROR(J4/ABS(H4),0)</f>
        <v>-0.138445154419595</v>
      </c>
    </row>
    <row r="5" customFormat="false" ht="15" hidden="false" customHeight="false" outlineLevel="0" collapsed="false">
      <c r="A5" s="6" t="s">
        <v>41</v>
      </c>
      <c r="B5" s="9" t="n">
        <v>-9600000</v>
      </c>
      <c r="C5" s="9" t="n">
        <v>-9900000</v>
      </c>
      <c r="D5" s="9" t="n">
        <v>-10000000</v>
      </c>
      <c r="E5" s="9" t="n">
        <v>-9500000</v>
      </c>
      <c r="F5" s="9" t="n">
        <v>-9800000</v>
      </c>
      <c r="G5" s="9" t="n">
        <v>-10100000</v>
      </c>
      <c r="H5" s="10" t="n">
        <f aca="false">SUM(B5:D5)</f>
        <v>-29500000</v>
      </c>
      <c r="I5" s="10" t="n">
        <f aca="false">SUM(E5:G5)</f>
        <v>-29400000</v>
      </c>
      <c r="J5" s="10" t="n">
        <f aca="false">I5-H5</f>
        <v>100000</v>
      </c>
      <c r="K5" s="8" t="n">
        <f aca="false">IFERROR(J5/ABS(H5),0)</f>
        <v>0.00338983050847458</v>
      </c>
    </row>
    <row r="6" customFormat="false" ht="15" hidden="false" customHeight="false" outlineLevel="0" collapsed="false">
      <c r="A6" s="6" t="s">
        <v>42</v>
      </c>
      <c r="B6" s="9" t="n">
        <v>-12200000</v>
      </c>
      <c r="C6" s="9" t="n">
        <v>-12200000</v>
      </c>
      <c r="D6" s="9" t="n">
        <v>-12400000</v>
      </c>
      <c r="E6" s="9" t="n">
        <v>-12300000</v>
      </c>
      <c r="F6" s="9" t="n">
        <v>-12500000</v>
      </c>
      <c r="G6" s="9" t="n">
        <v>-12600000</v>
      </c>
      <c r="H6" s="10" t="n">
        <f aca="false">SUM(B6:D6)</f>
        <v>-36800000</v>
      </c>
      <c r="I6" s="10" t="n">
        <f aca="false">SUM(E6:G6)</f>
        <v>-37400000</v>
      </c>
      <c r="J6" s="10" t="n">
        <f aca="false">I6-H6</f>
        <v>-600000</v>
      </c>
      <c r="K6" s="8" t="n">
        <f aca="false">IFERROR(J6/ABS(H6),0)</f>
        <v>-0.016304347826087</v>
      </c>
    </row>
    <row r="7" customFormat="false" ht="15" hidden="false" customHeight="false" outlineLevel="0" collapsed="false">
      <c r="A7" s="6" t="s">
        <v>43</v>
      </c>
      <c r="B7" s="9" t="n">
        <v>-8100000</v>
      </c>
      <c r="C7" s="9" t="n">
        <v>-8200000</v>
      </c>
      <c r="D7" s="9" t="n">
        <v>-8300000</v>
      </c>
      <c r="E7" s="9" t="n">
        <v>-8000000</v>
      </c>
      <c r="F7" s="9" t="n">
        <v>-8400000</v>
      </c>
      <c r="G7" s="9" t="n">
        <v>-8300000</v>
      </c>
      <c r="H7" s="10" t="n">
        <f aca="false">SUM(B7:D7)</f>
        <v>-24600000</v>
      </c>
      <c r="I7" s="10" t="n">
        <f aca="false">SUM(E7:G7)</f>
        <v>-24700000</v>
      </c>
      <c r="J7" s="10" t="n">
        <f aca="false">I7-H7</f>
        <v>-100000</v>
      </c>
      <c r="K7" s="8" t="n">
        <f aca="false">IFERROR(J7/ABS(H7),0)</f>
        <v>-0.0040650406504065</v>
      </c>
    </row>
    <row r="8" customFormat="false" ht="15" hidden="false" customHeight="false" outlineLevel="0" collapsed="false">
      <c r="A8" s="6" t="s">
        <v>44</v>
      </c>
      <c r="B8" s="9" t="n">
        <v>-3300000</v>
      </c>
      <c r="C8" s="9" t="n">
        <v>-3400000</v>
      </c>
      <c r="D8" s="9" t="n">
        <v>-3500000</v>
      </c>
      <c r="E8" s="9" t="n">
        <v>-3900000</v>
      </c>
      <c r="F8" s="9" t="n">
        <v>-4100000</v>
      </c>
      <c r="G8" s="9" t="n">
        <v>-4200000</v>
      </c>
      <c r="H8" s="10" t="n">
        <f aca="false">SUM(B8:D8)</f>
        <v>-10200000</v>
      </c>
      <c r="I8" s="10" t="n">
        <f aca="false">SUM(E8:G8)</f>
        <v>-12200000</v>
      </c>
      <c r="J8" s="10" t="n">
        <f aca="false">I8-H8</f>
        <v>-2000000</v>
      </c>
      <c r="K8" s="8" t="n">
        <f aca="false">IFERROR(J8/ABS(H8),0)</f>
        <v>-0.196078431372549</v>
      </c>
    </row>
    <row r="9" customFormat="false" ht="15" hidden="false" customHeight="false" outlineLevel="0" collapsed="false">
      <c r="A9" s="6" t="s">
        <v>45</v>
      </c>
      <c r="B9" s="9" t="n">
        <v>-5200000</v>
      </c>
      <c r="C9" s="9" t="n">
        <v>-5300000</v>
      </c>
      <c r="D9" s="9" t="n">
        <v>-5300000</v>
      </c>
      <c r="E9" s="9" t="n">
        <v>-5000000</v>
      </c>
      <c r="F9" s="9" t="n">
        <v>-5100000</v>
      </c>
      <c r="G9" s="9" t="n">
        <v>-5200000</v>
      </c>
      <c r="H9" s="10" t="n">
        <f aca="false">SUM(B9:D9)</f>
        <v>-15800000</v>
      </c>
      <c r="I9" s="10" t="n">
        <f aca="false">SUM(E9:G9)</f>
        <v>-15300000</v>
      </c>
      <c r="J9" s="10" t="n">
        <f aca="false">I9-H9</f>
        <v>500000</v>
      </c>
      <c r="K9" s="8" t="n">
        <f aca="false">IFERROR(J9/ABS(H9),0)</f>
        <v>0.0316455696202532</v>
      </c>
    </row>
    <row r="10" customFormat="false" ht="15" hidden="false" customHeight="false" outlineLevel="0" collapsed="false">
      <c r="A10" s="6" t="s">
        <v>46</v>
      </c>
      <c r="B10" s="9" t="n">
        <v>-7400000</v>
      </c>
      <c r="C10" s="9" t="n">
        <v>-7400000</v>
      </c>
      <c r="D10" s="9" t="n">
        <v>-7500000</v>
      </c>
      <c r="E10" s="9" t="n">
        <v>-7600000</v>
      </c>
      <c r="F10" s="9" t="n">
        <v>-7500000</v>
      </c>
      <c r="G10" s="9" t="n">
        <v>-7700000</v>
      </c>
      <c r="H10" s="10" t="n">
        <f aca="false">SUM(B10:D10)</f>
        <v>-22300000</v>
      </c>
      <c r="I10" s="10" t="n">
        <f aca="false">SUM(E10:G10)</f>
        <v>-22800000</v>
      </c>
      <c r="J10" s="10" t="n">
        <f aca="false">I10-H10</f>
        <v>-500000</v>
      </c>
      <c r="K10" s="8" t="n">
        <f aca="false">IFERROR(J10/ABS(H10),0)</f>
        <v>-0.0224215246636771</v>
      </c>
    </row>
    <row r="11" customFormat="false" ht="15" hidden="false" customHeight="false" outlineLevel="0" collapsed="false">
      <c r="A11" s="6" t="s">
        <v>47</v>
      </c>
      <c r="B11" s="9" t="n">
        <v>-2100000</v>
      </c>
      <c r="C11" s="9" t="n">
        <v>-2200000</v>
      </c>
      <c r="D11" s="9" t="n">
        <v>-2200000</v>
      </c>
      <c r="E11" s="9" t="n">
        <v>-2400000</v>
      </c>
      <c r="F11" s="9" t="n">
        <v>-2600000</v>
      </c>
      <c r="G11" s="9" t="n">
        <v>-2500000</v>
      </c>
      <c r="H11" s="10" t="n">
        <f aca="false">SUM(B11:D11)</f>
        <v>-6500000</v>
      </c>
      <c r="I11" s="10" t="n">
        <f aca="false">SUM(E11:G11)</f>
        <v>-7500000</v>
      </c>
      <c r="J11" s="10" t="n">
        <f aca="false">I11-H11</f>
        <v>-1000000</v>
      </c>
      <c r="K11" s="8" t="n">
        <f aca="false">IFERROR(J11/ABS(H11),0)</f>
        <v>-0.153846153846154</v>
      </c>
    </row>
    <row r="12" customFormat="false" ht="15" hidden="false" customHeight="false" outlineLevel="0" collapsed="false">
      <c r="A12" s="11" t="s">
        <v>48</v>
      </c>
      <c r="B12" s="12" t="n">
        <f aca="false">B2+B3</f>
        <v>95000000</v>
      </c>
      <c r="C12" s="12" t="n">
        <f aca="false">C2+C3</f>
        <v>98500000</v>
      </c>
      <c r="D12" s="12" t="n">
        <f aca="false">D2+D3</f>
        <v>100000000</v>
      </c>
      <c r="E12" s="12" t="n">
        <f aca="false">E2+E3</f>
        <v>91500000</v>
      </c>
      <c r="F12" s="12" t="n">
        <f aca="false">F2+F3</f>
        <v>95400000</v>
      </c>
      <c r="G12" s="12" t="n">
        <f aca="false">G2+G3</f>
        <v>96500000</v>
      </c>
      <c r="H12" s="12" t="n">
        <f aca="false">H2+H3</f>
        <v>293500000</v>
      </c>
      <c r="I12" s="12" t="n">
        <f aca="false">I2+I3</f>
        <v>283400000</v>
      </c>
      <c r="J12" s="12" t="n">
        <f aca="false">J2+J3</f>
        <v>-10100000</v>
      </c>
      <c r="K12" s="8" t="n">
        <f aca="false">IFERROR(J12/ABS(H12),0)</f>
        <v>-0.034412265758092</v>
      </c>
    </row>
    <row r="13" customFormat="false" ht="15" hidden="false" customHeight="false" outlineLevel="0" collapsed="false">
      <c r="A13" s="11" t="s">
        <v>49</v>
      </c>
      <c r="B13" s="12" t="n">
        <f aca="false">SUM(B2:B11)</f>
        <v>16600000</v>
      </c>
      <c r="C13" s="12" t="n">
        <f aca="false">SUM(C2:C11)</f>
        <v>18500000</v>
      </c>
      <c r="D13" s="12" t="n">
        <f aca="false">SUM(D2:D11)</f>
        <v>18800000</v>
      </c>
      <c r="E13" s="12" t="n">
        <f aca="false">SUM(E2:E11)</f>
        <v>8200000</v>
      </c>
      <c r="F13" s="12" t="n">
        <f aca="false">SUM(F2:F11)</f>
        <v>9500000</v>
      </c>
      <c r="G13" s="12" t="n">
        <f aca="false">SUM(G2:G11)</f>
        <v>9500000</v>
      </c>
      <c r="H13" s="12" t="n">
        <f aca="false">SUM(H2:H11)</f>
        <v>53900000</v>
      </c>
      <c r="I13" s="12" t="n">
        <f aca="false">SUM(I2:I11)</f>
        <v>27200000</v>
      </c>
      <c r="J13" s="12" t="n">
        <f aca="false">SUM(J2:J11)</f>
        <v>-26700000</v>
      </c>
      <c r="K13" s="8" t="n">
        <f aca="false">IFERROR(J13/ABS(H13),0)</f>
        <v>-0.495361781076067</v>
      </c>
    </row>
    <row r="14" customFormat="false" ht="15" hidden="false" customHeight="false" outlineLevel="0" collapsed="false">
      <c r="A14" s="11" t="s">
        <v>50</v>
      </c>
      <c r="B14" s="8" t="n">
        <f aca="false">IFERROR(B13/B12,0)</f>
        <v>0.174736842105263</v>
      </c>
      <c r="C14" s="8" t="n">
        <f aca="false">IFERROR(C13/C12,0)</f>
        <v>0.187817258883249</v>
      </c>
      <c r="D14" s="8" t="n">
        <f aca="false">IFERROR(D13/D12,0)</f>
        <v>0.188</v>
      </c>
      <c r="E14" s="8" t="n">
        <f aca="false">IFERROR(E13/E12,0)</f>
        <v>0.0896174863387978</v>
      </c>
      <c r="F14" s="8" t="n">
        <f aca="false">IFERROR(F13/F12,0)</f>
        <v>0.09958071278826</v>
      </c>
      <c r="G14" s="8" t="n">
        <f aca="false">IFERROR(G13/G12,0)</f>
        <v>0.0984455958549223</v>
      </c>
      <c r="H14" s="8" t="n">
        <f aca="false">IFERROR(H13/H12,0)</f>
        <v>0.183645655877342</v>
      </c>
      <c r="I14" s="8" t="n">
        <f aca="false">IFERROR(I13/I12,0)</f>
        <v>0.0959774170783345</v>
      </c>
      <c r="J14" s="8" t="n">
        <f aca="false">I14-H14</f>
        <v>-0.0876682387990079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2026-10-07T11:40:55Z</dcterms:created>
  <dc:creator>openpyxl</dc:creator>
  <dc:description/>
  <dc:language>en-US</dc:language>
  <cp:lastModifiedBy/>
  <dcterms:modified xsi:type="dcterms:W3CDTF">2026-10-07T11:40:55Z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