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o" sheetId="1" state="visible" r:id="rId3"/>
    <sheet name="Cartera" sheetId="2" state="visible" r:id="rId4"/>
    <sheet name="Vent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<sst xmlns="http://schemas.openxmlformats.org/spreadsheetml/2006/main" count="127" uniqueCount="91">
  <si>
    <t xml:space="preserve">CASO 2</t>
  </si>
  <si>
    <t xml:space="preserve">Cartera vencida: a quién cobrar primero</t>
  </si>
  <si>
    <t xml:space="preserve">Empresa</t>
  </si>
  <si>
    <t xml:space="preserve">Grupo Industrial del Norte (empresa ficticia)</t>
  </si>
  <si>
    <t xml:space="preserve">Sector</t>
  </si>
  <si>
    <t xml:space="preserve">Manufactura de autopartes · cifras en pesos mexicanos (MXN)</t>
  </si>
  <si>
    <t xml:space="preserve">En el Prompter</t>
  </si>
  <si>
    <t xml:space="preserve">Paso 1: Bloque 1 · Operación contable   ·   Paso 2: Cobranza</t>
  </si>
  <si>
    <t xml:space="preserve">Contexto</t>
  </si>
  <si>
    <t xml:space="preserve">La cartera suma más de $75 millones con 40 clientes. La meta del año es bajar los días de cartera (DSO) a 45 sin perder clientes clave.</t>
  </si>
  <si>
    <t xml:space="preserve">El problema</t>
  </si>
  <si>
    <t xml:space="preserve">El equipo de cobranza llama a todos por igual. Algunos clientes grandes pagan tarde pero siempre pagan; otros, más chicos, ya incumplieron promesas de pago.</t>
  </si>
  <si>
    <t xml:space="preserve">Qué debes entregar</t>
  </si>
  <si>
    <t xml:space="preserve">Ranking de los 10 clientes a cobrar esta semana con la razón de cada uno, el efecto estimado en el DSO y tres recordatorios redactados según el tono adecuado.</t>
  </si>
  <si>
    <t xml:space="preserve">Pista</t>
  </si>
  <si>
    <t xml:space="preserve">Combina antigüedad, monto, promesas incumplidas e historial de pago. El DSO actual está calculado en la hoja Ventas.</t>
  </si>
  <si>
    <t xml:space="preserve">Cómo usarlo</t>
  </si>
  <si>
    <t xml:space="preserve">1) Arma tu prompt en el Prompter CFO.  2) Pégalo en tu IA.  3) Adjunta este archivo y pide el análisis.</t>
  </si>
  <si>
    <t xml:space="preserve">Aviso</t>
  </si>
  <si>
    <t xml:space="preserve">Datos hipotéticos creados para práctica. Cualquier parecido con empresas o personas reales es coincidencia.</t>
  </si>
  <si>
    <t xml:space="preserve">Cliente</t>
  </si>
  <si>
    <t xml:space="preserve">Línea de crédito</t>
  </si>
  <si>
    <t xml:space="preserve">Corriente</t>
  </si>
  <si>
    <t xml:space="preserve">1–30 días</t>
  </si>
  <si>
    <t xml:space="preserve">31–60 días</t>
  </si>
  <si>
    <t xml:space="preserve">61–90 días</t>
  </si>
  <si>
    <t xml:space="preserve">Más de 90 días</t>
  </si>
  <si>
    <t xml:space="preserve">Saldo total</t>
  </si>
  <si>
    <t xml:space="preserve">% vencido</t>
  </si>
  <si>
    <t xml:space="preserve">Días promedio de pago (12m)</t>
  </si>
  <si>
    <t xml:space="preserve">Promesas de pago incumplidas</t>
  </si>
  <si>
    <t xml:space="preserve">Último pago</t>
  </si>
  <si>
    <t xml:space="preserve">Ensambladora del Pacífico</t>
  </si>
  <si>
    <t xml:space="preserve">Tier 2</t>
  </si>
  <si>
    <t xml:space="preserve">Autopartes Sierra Madre</t>
  </si>
  <si>
    <t xml:space="preserve">Distribuidor</t>
  </si>
  <si>
    <t xml:space="preserve">Distribuidora Cumbres</t>
  </si>
  <si>
    <t xml:space="preserve">Refaccionaria</t>
  </si>
  <si>
    <t xml:space="preserve">Motores y Ejes del Centro</t>
  </si>
  <si>
    <t xml:space="preserve">Armadora</t>
  </si>
  <si>
    <t xml:space="preserve">Carrocerías Linares</t>
  </si>
  <si>
    <t xml:space="preserve">Tier 1</t>
  </si>
  <si>
    <t xml:space="preserve">Frenos y Suspensiones MX</t>
  </si>
  <si>
    <t xml:space="preserve">Refaccionaria El Volante</t>
  </si>
  <si>
    <t xml:space="preserve">Sistemas Térmicos Ramos</t>
  </si>
  <si>
    <t xml:space="preserve">Cables y Arneses Silao</t>
  </si>
  <si>
    <t xml:space="preserve">Vidrios Automotrices Toluca</t>
  </si>
  <si>
    <t xml:space="preserve">Transmisiones del Bajío</t>
  </si>
  <si>
    <t xml:space="preserve">Rines y Llantas Celaya</t>
  </si>
  <si>
    <t xml:space="preserve">Plásticos Interiores León</t>
  </si>
  <si>
    <t xml:space="preserve">Iluminación Vehicular Puebla</t>
  </si>
  <si>
    <t xml:space="preserve">Electromotriz Aguascalientes</t>
  </si>
  <si>
    <t xml:space="preserve">Escapes y Silenciadores Tlaxcala</t>
  </si>
  <si>
    <t xml:space="preserve">Asientos Confort Hermosillo</t>
  </si>
  <si>
    <t xml:space="preserve">Baterías del Norte</t>
  </si>
  <si>
    <t xml:space="preserve">Acabados Premium Querétaro</t>
  </si>
  <si>
    <t xml:space="preserve">Filtros Industriales SLP</t>
  </si>
  <si>
    <t xml:space="preserve">Ensambladora del Pacífico II</t>
  </si>
  <si>
    <t xml:space="preserve">Autopartes Sierra Madre II</t>
  </si>
  <si>
    <t xml:space="preserve">Distribuidora Cumbres II</t>
  </si>
  <si>
    <t xml:space="preserve">Motores y Ejes del Centro II</t>
  </si>
  <si>
    <t xml:space="preserve">Carrocerías Linares II</t>
  </si>
  <si>
    <t xml:space="preserve">Frenos y Suspensiones MX II</t>
  </si>
  <si>
    <t xml:space="preserve">Refaccionaria El Volante II</t>
  </si>
  <si>
    <t xml:space="preserve">Sistemas Térmicos Ramos II</t>
  </si>
  <si>
    <t xml:space="preserve">Cables y Arneses Silao II</t>
  </si>
  <si>
    <t xml:space="preserve">Vidrios Automotrices Toluca II</t>
  </si>
  <si>
    <t xml:space="preserve">Transmisiones del Bajío II</t>
  </si>
  <si>
    <t xml:space="preserve">Rines y Llantas Celaya II</t>
  </si>
  <si>
    <t xml:space="preserve">Plásticos Interiores León II</t>
  </si>
  <si>
    <t xml:space="preserve">Iluminación Vehicular Puebla II</t>
  </si>
  <si>
    <t xml:space="preserve">Electromotriz Aguascalientes II</t>
  </si>
  <si>
    <t xml:space="preserve">Escapes y Silenciadores Tlaxcala II</t>
  </si>
  <si>
    <t xml:space="preserve">Asientos Confort Hermosillo II</t>
  </si>
  <si>
    <t xml:space="preserve">Baterías del Norte II</t>
  </si>
  <si>
    <t xml:space="preserve">Acabados Premium Querétaro II</t>
  </si>
  <si>
    <t xml:space="preserve">Filtros Industriales SLP II</t>
  </si>
  <si>
    <t xml:space="preserve">Total</t>
  </si>
  <si>
    <t xml:space="preserve">Mes</t>
  </si>
  <si>
    <t xml:space="preserve">Ventas a crédito (MXN)</t>
  </si>
  <si>
    <t xml:space="preserve">Abr 2026</t>
  </si>
  <si>
    <t xml:space="preserve">May 2026</t>
  </si>
  <si>
    <t xml:space="preserve">Jun 2026</t>
  </si>
  <si>
    <t xml:space="preserve">Jul 2026</t>
  </si>
  <si>
    <t xml:space="preserve">Ago 2026</t>
  </si>
  <si>
    <t xml:space="preserve">Sep 2026</t>
  </si>
  <si>
    <t xml:space="preserve">Ventas a crédito últimos 3 meses</t>
  </si>
  <si>
    <t xml:space="preserve">Saldo de cartera</t>
  </si>
  <si>
    <t xml:space="preserve">DSO actual (días)</t>
  </si>
  <si>
    <t xml:space="preserve">Meta de DSO (días)</t>
  </si>
  <si>
    <t xml:space="preserve">Cartera que habría que recuperar para la meta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</si>
</sst>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;\(0.0%\);\-"/>
    <numFmt numFmtId="167" formatCode="dd/mm/yyyy"/>
    <numFmt numFmtId="168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412F"/>
      <name val="Arial"/>
      <family val="0"/>
      <charset val="1"/>
    </font>
    <font>
      <b val="true"/>
      <sz val="16"/>
      <color rgb="FF1A1D2B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A1D2B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8412F"/>
      <rgbColor rgb="FF993366"/>
      <rgbColor rgb="FF333399"/>
      <rgbColor rgb="FF1A1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4" customFormat="false" ht="19.5" hidden="false" customHeight="true" outlineLevel="0" collapsed="false">
      <c r="A4" s="3" t="s">
        <v>2</v>
      </c>
      <c r="B4" s="4" t="s">
        <v>3</v>
      </c>
    </row>
    <row r="5" customFormat="false" ht="19.5" hidden="false" customHeight="true" outlineLevel="0" collapsed="false">
      <c r="A5" s="3" t="s">
        <v>4</v>
      </c>
      <c r="B5" s="4" t="s">
        <v>5</v>
      </c>
    </row>
    <row r="6" customFormat="false" ht="19.5" hidden="false" customHeight="true" outlineLevel="0" collapsed="false">
      <c r="A6" s="3" t="s">
        <v>6</v>
      </c>
      <c r="B6" s="4" t="s">
        <v>7</v>
      </c>
    </row>
    <row r="7" customFormat="false" ht="48" hidden="false" customHeight="true" outlineLevel="0" collapsed="false">
      <c r="A7" s="3" t="s">
        <v>8</v>
      </c>
      <c r="B7" s="4" t="s">
        <v>9</v>
      </c>
    </row>
    <row r="8" customFormat="false" ht="48" hidden="false" customHeight="true" outlineLevel="0" collapsed="false">
      <c r="A8" s="3" t="s">
        <v>10</v>
      </c>
      <c r="B8" s="4" t="s">
        <v>11</v>
      </c>
    </row>
    <row r="9" customFormat="false" ht="48" hidden="false" customHeight="true" outlineLevel="0" collapsed="false">
      <c r="A9" s="3" t="s">
        <v>12</v>
      </c>
      <c r="B9" s="4" t="s">
        <v>13</v>
      </c>
    </row>
    <row r="10" customFormat="false" ht="48" hidden="false" customHeight="true" outlineLevel="0" collapsed="false">
      <c r="A10" s="3" t="s">
        <v>14</v>
      </c>
      <c r="B10" s="4" t="s">
        <v>15</v>
      </c>
    </row>
    <row r="11" customFormat="false" ht="19.5" hidden="false" customHeight="true" outlineLevel="0" collapsed="false">
      <c r="A11" s="3" t="s">
        <v>16</v>
      </c>
      <c r="B11" s="4" t="s">
        <v>17</v>
      </c>
    </row>
    <row r="12" customFormat="false" ht="19.5" hidden="false" customHeight="true" outlineLevel="0" collapsed="false">
      <c r="A12" s="3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7" min="4" style="0" width="13"/>
    <col collapsed="false" customWidth="true" hidden="false" outlineLevel="0" max="9" min="8" style="0" width="14"/>
    <col collapsed="false" customWidth="true" hidden="false" outlineLevel="0" max="10" min="10" style="0" width="10"/>
    <col collapsed="false" customWidth="true" hidden="false" outlineLevel="0" max="13" min="11" style="0" width="12"/>
  </cols>
  <sheetData>
    <row r="1" customFormat="false" ht="30" hidden="false" customHeight="true" outlineLevel="0" collapsed="false">
      <c r="A1" s="5" t="s">
        <v>20</v>
      </c>
      <c r="B1" s="5" t="s">
        <v>4</v>
      </c>
      <c r="C1" s="5" t="s">
        <v>21</v>
      </c>
      <c r="D1" s="5" t="s">
        <v>22</v>
      </c>
      <c r="E1" s="5" t="s">
        <v>23</v>
      </c>
      <c r="F1" s="5" t="s">
        <v>24</v>
      </c>
      <c r="G1" s="5" t="s">
        <v>25</v>
      </c>
      <c r="H1" s="5" t="s">
        <v>26</v>
      </c>
      <c r="I1" s="5" t="s">
        <v>27</v>
      </c>
      <c r="J1" s="5" t="s">
        <v>28</v>
      </c>
      <c r="K1" s="5" t="s">
        <v>29</v>
      </c>
      <c r="L1" s="5" t="s">
        <v>30</v>
      </c>
      <c r="M1" s="5" t="s">
        <v>31</v>
      </c>
    </row>
    <row r="2" customFormat="false" ht="15" hidden="false" customHeight="false" outlineLevel="0" collapsed="false">
      <c r="A2" s="6" t="s">
        <v>32</v>
      </c>
      <c r="B2" s="6" t="s">
        <v>33</v>
      </c>
      <c r="C2" s="7" t="n">
        <v>15000000</v>
      </c>
      <c r="D2" s="7" t="n">
        <v>7574824</v>
      </c>
      <c r="E2" s="7" t="n">
        <v>1467275</v>
      </c>
      <c r="F2" s="7" t="n">
        <v>794970</v>
      </c>
      <c r="G2" s="7" t="n">
        <v>705529</v>
      </c>
      <c r="H2" s="7" t="n">
        <v>432488</v>
      </c>
      <c r="I2" s="8" t="n">
        <f aca="false">SUM(D2:H2)</f>
        <v>10975086</v>
      </c>
      <c r="J2" s="9" t="n">
        <f aca="false">IFERROR(SUM(E2:H2)/I2,0)</f>
        <v>0.309816433329087</v>
      </c>
      <c r="K2" s="10" t="n">
        <v>76</v>
      </c>
      <c r="L2" s="10" t="n">
        <v>1</v>
      </c>
      <c r="M2" s="11" t="n">
        <v>46268</v>
      </c>
    </row>
    <row r="3" customFormat="false" ht="15" hidden="false" customHeight="false" outlineLevel="0" collapsed="false">
      <c r="A3" s="6" t="s">
        <v>34</v>
      </c>
      <c r="B3" s="6" t="s">
        <v>35</v>
      </c>
      <c r="C3" s="7" t="n">
        <v>8000000</v>
      </c>
      <c r="D3" s="7" t="n">
        <v>4532797</v>
      </c>
      <c r="E3" s="7" t="n">
        <v>1316509</v>
      </c>
      <c r="F3" s="7" t="n">
        <v>6613</v>
      </c>
      <c r="G3" s="7" t="n">
        <v>263008</v>
      </c>
      <c r="H3" s="7" t="n">
        <v>450694</v>
      </c>
      <c r="I3" s="8" t="n">
        <f aca="false">SUM(D3:H3)</f>
        <v>6569621</v>
      </c>
      <c r="J3" s="9" t="n">
        <f aca="false">IFERROR(SUM(E3:H3)/I3,0)</f>
        <v>0.31003675858927</v>
      </c>
      <c r="K3" s="10" t="n">
        <v>83</v>
      </c>
      <c r="L3" s="10" t="n">
        <v>0</v>
      </c>
      <c r="M3" s="11" t="n">
        <v>46261</v>
      </c>
    </row>
    <row r="4" customFormat="false" ht="15" hidden="false" customHeight="false" outlineLevel="0" collapsed="false">
      <c r="A4" s="6" t="s">
        <v>36</v>
      </c>
      <c r="B4" s="6" t="s">
        <v>37</v>
      </c>
      <c r="C4" s="7" t="n">
        <v>10000000</v>
      </c>
      <c r="D4" s="7" t="n">
        <v>2715996</v>
      </c>
      <c r="E4" s="7" t="n">
        <v>976874</v>
      </c>
      <c r="F4" s="7" t="n">
        <v>551330</v>
      </c>
      <c r="G4" s="7" t="n">
        <v>438588</v>
      </c>
      <c r="H4" s="7" t="n">
        <v>318357</v>
      </c>
      <c r="I4" s="8" t="n">
        <f aca="false">SUM(D4:H4)</f>
        <v>5001145</v>
      </c>
      <c r="J4" s="9" t="n">
        <f aca="false">IFERROR(SUM(E4:H4)/I4,0)</f>
        <v>0.456925164137413</v>
      </c>
      <c r="K4" s="10" t="n">
        <v>84</v>
      </c>
      <c r="L4" s="10" t="n">
        <v>0</v>
      </c>
      <c r="M4" s="11" t="n">
        <v>46258</v>
      </c>
    </row>
    <row r="5" customFormat="false" ht="15" hidden="false" customHeight="false" outlineLevel="0" collapsed="false">
      <c r="A5" s="6" t="s">
        <v>38</v>
      </c>
      <c r="B5" s="6" t="s">
        <v>39</v>
      </c>
      <c r="C5" s="7" t="n">
        <v>8000000</v>
      </c>
      <c r="D5" s="7" t="n">
        <v>4076282</v>
      </c>
      <c r="E5" s="7" t="n">
        <v>1766428</v>
      </c>
      <c r="F5" s="7" t="n">
        <v>95628</v>
      </c>
      <c r="G5" s="7" t="n">
        <v>325500</v>
      </c>
      <c r="H5" s="7" t="n">
        <v>526649</v>
      </c>
      <c r="I5" s="8" t="n">
        <f aca="false">SUM(D5:H5)</f>
        <v>6790487</v>
      </c>
      <c r="J5" s="9" t="n">
        <f aca="false">IFERROR(SUM(E5:H5)/I5,0)</f>
        <v>0.39970697241597</v>
      </c>
      <c r="K5" s="10" t="n">
        <v>75</v>
      </c>
      <c r="L5" s="10" t="n">
        <v>0</v>
      </c>
      <c r="M5" s="11" t="n">
        <v>46276</v>
      </c>
    </row>
    <row r="6" customFormat="false" ht="15" hidden="false" customHeight="false" outlineLevel="0" collapsed="false">
      <c r="A6" s="6" t="s">
        <v>40</v>
      </c>
      <c r="B6" s="6" t="s">
        <v>41</v>
      </c>
      <c r="C6" s="7" t="n">
        <v>15000000</v>
      </c>
      <c r="D6" s="7" t="n">
        <v>4327897</v>
      </c>
      <c r="E6" s="7" t="n">
        <v>1504366</v>
      </c>
      <c r="F6" s="7" t="n">
        <v>1185044</v>
      </c>
      <c r="G6" s="7" t="n">
        <v>249910</v>
      </c>
      <c r="H6" s="7" t="n">
        <v>683443</v>
      </c>
      <c r="I6" s="8" t="n">
        <f aca="false">SUM(D6:H6)</f>
        <v>7950660</v>
      </c>
      <c r="J6" s="9" t="n">
        <f aca="false">IFERROR(SUM(E6:H6)/I6,0)</f>
        <v>0.455655631104839</v>
      </c>
      <c r="K6" s="10" t="n">
        <v>83</v>
      </c>
      <c r="L6" s="10" t="n">
        <v>0</v>
      </c>
      <c r="M6" s="11" t="n">
        <v>46287</v>
      </c>
    </row>
    <row r="7" customFormat="false" ht="15" hidden="false" customHeight="false" outlineLevel="0" collapsed="false">
      <c r="A7" s="6" t="s">
        <v>42</v>
      </c>
      <c r="B7" s="6" t="s">
        <v>33</v>
      </c>
      <c r="C7" s="7" t="n">
        <v>15000000</v>
      </c>
      <c r="D7" s="7" t="n">
        <v>2802149</v>
      </c>
      <c r="E7" s="7" t="n">
        <v>1629790</v>
      </c>
      <c r="F7" s="7" t="n">
        <v>285199</v>
      </c>
      <c r="G7" s="7" t="n">
        <v>353221</v>
      </c>
      <c r="H7" s="7" t="n">
        <v>339553</v>
      </c>
      <c r="I7" s="8" t="n">
        <f aca="false">SUM(D7:H7)</f>
        <v>5409912</v>
      </c>
      <c r="J7" s="9" t="n">
        <f aca="false">IFERROR(SUM(E7:H7)/I7,0)</f>
        <v>0.482034273385593</v>
      </c>
      <c r="K7" s="10" t="n">
        <v>90</v>
      </c>
      <c r="L7" s="10" t="n">
        <v>0</v>
      </c>
      <c r="M7" s="11" t="n">
        <v>46291</v>
      </c>
    </row>
    <row r="8" customFormat="false" ht="15" hidden="false" customHeight="false" outlineLevel="0" collapsed="false">
      <c r="A8" s="6" t="s">
        <v>43</v>
      </c>
      <c r="B8" s="6" t="s">
        <v>35</v>
      </c>
      <c r="C8" s="7" t="n">
        <v>1000000</v>
      </c>
      <c r="D8" s="7" t="n">
        <v>248658</v>
      </c>
      <c r="E8" s="7" t="n">
        <v>105286</v>
      </c>
      <c r="F8" s="7" t="n">
        <v>15278</v>
      </c>
      <c r="G8" s="7" t="n">
        <v>54021</v>
      </c>
      <c r="H8" s="7" t="n">
        <v>36407</v>
      </c>
      <c r="I8" s="8" t="n">
        <f aca="false">SUM(D8:H8)</f>
        <v>459650</v>
      </c>
      <c r="J8" s="9" t="n">
        <f aca="false">IFERROR(SUM(E8:H8)/I8,0)</f>
        <v>0.459027520939846</v>
      </c>
      <c r="K8" s="10" t="n">
        <v>36</v>
      </c>
      <c r="L8" s="10" t="n">
        <v>1</v>
      </c>
      <c r="M8" s="11" t="n">
        <v>46276</v>
      </c>
    </row>
    <row r="9" customFormat="false" ht="15" hidden="false" customHeight="false" outlineLevel="0" collapsed="false">
      <c r="A9" s="6" t="s">
        <v>44</v>
      </c>
      <c r="B9" s="6" t="s">
        <v>37</v>
      </c>
      <c r="C9" s="7" t="n">
        <v>1500000</v>
      </c>
      <c r="D9" s="7" t="n">
        <v>66343</v>
      </c>
      <c r="E9" s="7" t="n">
        <v>66343</v>
      </c>
      <c r="F9" s="7" t="n">
        <v>99514</v>
      </c>
      <c r="G9" s="7" t="n">
        <v>165857</v>
      </c>
      <c r="H9" s="7" t="n">
        <v>265370</v>
      </c>
      <c r="I9" s="8" t="n">
        <f aca="false">SUM(D9:H9)</f>
        <v>663427</v>
      </c>
      <c r="J9" s="9" t="n">
        <f aca="false">IFERROR(SUM(E9:H9)/I9,0)</f>
        <v>0.899999547802546</v>
      </c>
      <c r="K9" s="10" t="n">
        <v>132</v>
      </c>
      <c r="L9" s="10" t="n">
        <v>2</v>
      </c>
      <c r="M9" s="11" t="n">
        <v>46201</v>
      </c>
    </row>
    <row r="10" customFormat="false" ht="15" hidden="false" customHeight="false" outlineLevel="0" collapsed="false">
      <c r="A10" s="6" t="s">
        <v>45</v>
      </c>
      <c r="B10" s="6" t="s">
        <v>39</v>
      </c>
      <c r="C10" s="7" t="n">
        <v>3000000</v>
      </c>
      <c r="D10" s="7" t="n">
        <v>1434171</v>
      </c>
      <c r="E10" s="7" t="n">
        <v>376413</v>
      </c>
      <c r="F10" s="7" t="n">
        <v>225121</v>
      </c>
      <c r="G10" s="7" t="n">
        <v>15952</v>
      </c>
      <c r="H10" s="7" t="n">
        <v>115967</v>
      </c>
      <c r="I10" s="8" t="n">
        <f aca="false">SUM(D10:H10)</f>
        <v>2167624</v>
      </c>
      <c r="J10" s="9" t="n">
        <f aca="false">IFERROR(SUM(E10:H10)/I10,0)</f>
        <v>0.338367262957044</v>
      </c>
      <c r="K10" s="10" t="n">
        <v>50</v>
      </c>
      <c r="L10" s="10" t="n">
        <v>0</v>
      </c>
      <c r="M10" s="11" t="n">
        <v>46286</v>
      </c>
    </row>
    <row r="11" customFormat="false" ht="15" hidden="false" customHeight="false" outlineLevel="0" collapsed="false">
      <c r="A11" s="6" t="s">
        <v>46</v>
      </c>
      <c r="B11" s="6" t="s">
        <v>41</v>
      </c>
      <c r="C11" s="7" t="n">
        <v>1500000</v>
      </c>
      <c r="D11" s="7" t="n">
        <v>721692</v>
      </c>
      <c r="E11" s="7" t="n">
        <v>165953</v>
      </c>
      <c r="F11" s="7" t="n">
        <v>197171</v>
      </c>
      <c r="G11" s="7" t="n">
        <v>104565</v>
      </c>
      <c r="H11" s="7" t="n">
        <v>37111</v>
      </c>
      <c r="I11" s="8" t="n">
        <f aca="false">SUM(D11:H11)</f>
        <v>1226492</v>
      </c>
      <c r="J11" s="9" t="n">
        <f aca="false">IFERROR(SUM(E11:H11)/I11,0)</f>
        <v>0.411580344592545</v>
      </c>
      <c r="K11" s="10" t="n">
        <v>43</v>
      </c>
      <c r="L11" s="10" t="n">
        <v>0</v>
      </c>
      <c r="M11" s="11" t="n">
        <v>46288</v>
      </c>
    </row>
    <row r="12" customFormat="false" ht="15" hidden="false" customHeight="false" outlineLevel="0" collapsed="false">
      <c r="A12" s="6" t="s">
        <v>47</v>
      </c>
      <c r="B12" s="6" t="s">
        <v>33</v>
      </c>
      <c r="C12" s="7" t="n">
        <v>3000000</v>
      </c>
      <c r="D12" s="7" t="n">
        <v>1017836</v>
      </c>
      <c r="E12" s="7" t="n">
        <v>613956</v>
      </c>
      <c r="F12" s="7" t="n">
        <v>245334</v>
      </c>
      <c r="G12" s="7" t="n">
        <v>144645</v>
      </c>
      <c r="H12" s="7" t="n">
        <v>96675</v>
      </c>
      <c r="I12" s="8" t="n">
        <f aca="false">SUM(D12:H12)</f>
        <v>2118446</v>
      </c>
      <c r="J12" s="9" t="n">
        <f aca="false">IFERROR(SUM(E12:H12)/I12,0)</f>
        <v>0.519536490427417</v>
      </c>
      <c r="K12" s="10" t="n">
        <v>58</v>
      </c>
      <c r="L12" s="10" t="n">
        <v>1</v>
      </c>
      <c r="M12" s="11" t="n">
        <v>46283</v>
      </c>
    </row>
    <row r="13" customFormat="false" ht="15" hidden="false" customHeight="false" outlineLevel="0" collapsed="false">
      <c r="A13" s="6" t="s">
        <v>48</v>
      </c>
      <c r="B13" s="6" t="s">
        <v>35</v>
      </c>
      <c r="C13" s="7" t="n">
        <v>2000000</v>
      </c>
      <c r="D13" s="7" t="n">
        <v>461522</v>
      </c>
      <c r="E13" s="7" t="n">
        <v>208753</v>
      </c>
      <c r="F13" s="7" t="n">
        <v>83819</v>
      </c>
      <c r="G13" s="7" t="n">
        <v>83433</v>
      </c>
      <c r="H13" s="7" t="n">
        <v>56224</v>
      </c>
      <c r="I13" s="8" t="n">
        <f aca="false">SUM(D13:H13)</f>
        <v>893751</v>
      </c>
      <c r="J13" s="9" t="n">
        <f aca="false">IFERROR(SUM(E13:H13)/I13,0)</f>
        <v>0.483612326028167</v>
      </c>
      <c r="K13" s="10" t="n">
        <v>44</v>
      </c>
      <c r="L13" s="10" t="n">
        <v>1</v>
      </c>
      <c r="M13" s="11" t="n">
        <v>46255</v>
      </c>
    </row>
    <row r="14" customFormat="false" ht="15" hidden="false" customHeight="false" outlineLevel="0" collapsed="false">
      <c r="A14" s="6" t="s">
        <v>49</v>
      </c>
      <c r="B14" s="6" t="s">
        <v>37</v>
      </c>
      <c r="C14" s="7" t="n">
        <v>1500000</v>
      </c>
      <c r="D14" s="7" t="n">
        <v>79090</v>
      </c>
      <c r="E14" s="7" t="n">
        <v>79090</v>
      </c>
      <c r="F14" s="7" t="n">
        <v>118635</v>
      </c>
      <c r="G14" s="7" t="n">
        <v>197725</v>
      </c>
      <c r="H14" s="7" t="n">
        <v>316361</v>
      </c>
      <c r="I14" s="8" t="n">
        <f aca="false">SUM(D14:H14)</f>
        <v>790901</v>
      </c>
      <c r="J14" s="9" t="n">
        <f aca="false">IFERROR(SUM(E14:H14)/I14,0)</f>
        <v>0.900000126438075</v>
      </c>
      <c r="K14" s="10" t="n">
        <v>134</v>
      </c>
      <c r="L14" s="10" t="n">
        <v>4</v>
      </c>
      <c r="M14" s="11" t="n">
        <v>46196</v>
      </c>
    </row>
    <row r="15" customFormat="false" ht="15" hidden="false" customHeight="false" outlineLevel="0" collapsed="false">
      <c r="A15" s="6" t="s">
        <v>50</v>
      </c>
      <c r="B15" s="6" t="s">
        <v>39</v>
      </c>
      <c r="C15" s="7" t="n">
        <v>1500000</v>
      </c>
      <c r="D15" s="7" t="n">
        <v>383761</v>
      </c>
      <c r="E15" s="7" t="n">
        <v>81721</v>
      </c>
      <c r="F15" s="7" t="n">
        <v>19068</v>
      </c>
      <c r="G15" s="7" t="n">
        <v>47812</v>
      </c>
      <c r="H15" s="7" t="n">
        <v>16316</v>
      </c>
      <c r="I15" s="8" t="n">
        <f aca="false">SUM(D15:H15)</f>
        <v>548678</v>
      </c>
      <c r="J15" s="9" t="n">
        <f aca="false">IFERROR(SUM(E15:H15)/I15,0)</f>
        <v>0.300571555630078</v>
      </c>
      <c r="K15" s="10" t="n">
        <v>58</v>
      </c>
      <c r="L15" s="10" t="n">
        <v>0</v>
      </c>
      <c r="M15" s="11" t="n">
        <v>46257</v>
      </c>
    </row>
    <row r="16" customFormat="false" ht="15" hidden="false" customHeight="false" outlineLevel="0" collapsed="false">
      <c r="A16" s="6" t="s">
        <v>51</v>
      </c>
      <c r="B16" s="6" t="s">
        <v>41</v>
      </c>
      <c r="C16" s="7" t="n">
        <v>800000</v>
      </c>
      <c r="D16" s="7" t="n">
        <v>289165</v>
      </c>
      <c r="E16" s="7" t="n">
        <v>113901</v>
      </c>
      <c r="F16" s="7" t="n">
        <v>46832</v>
      </c>
      <c r="G16" s="7" t="n">
        <v>42648</v>
      </c>
      <c r="H16" s="7" t="n">
        <v>14769</v>
      </c>
      <c r="I16" s="8" t="n">
        <f aca="false">SUM(D16:H16)</f>
        <v>507315</v>
      </c>
      <c r="J16" s="9" t="n">
        <f aca="false">IFERROR(SUM(E16:H16)/I16,0)</f>
        <v>0.430008968786651</v>
      </c>
      <c r="K16" s="10" t="n">
        <v>45</v>
      </c>
      <c r="L16" s="10" t="n">
        <v>1</v>
      </c>
      <c r="M16" s="11" t="n">
        <v>46264</v>
      </c>
    </row>
    <row r="17" customFormat="false" ht="15" hidden="false" customHeight="false" outlineLevel="0" collapsed="false">
      <c r="A17" s="6" t="s">
        <v>52</v>
      </c>
      <c r="B17" s="6" t="s">
        <v>33</v>
      </c>
      <c r="C17" s="7" t="n">
        <v>800000</v>
      </c>
      <c r="D17" s="7" t="n">
        <v>162211</v>
      </c>
      <c r="E17" s="7" t="n">
        <v>99486</v>
      </c>
      <c r="F17" s="7" t="n">
        <v>19171</v>
      </c>
      <c r="G17" s="7" t="n">
        <v>24273</v>
      </c>
      <c r="H17" s="7" t="n">
        <v>15802</v>
      </c>
      <c r="I17" s="8" t="n">
        <f aca="false">SUM(D17:H17)</f>
        <v>320943</v>
      </c>
      <c r="J17" s="9" t="n">
        <f aca="false">IFERROR(SUM(E17:H17)/I17,0)</f>
        <v>0.494580034460948</v>
      </c>
      <c r="K17" s="10" t="n">
        <v>46</v>
      </c>
      <c r="L17" s="10" t="n">
        <v>0</v>
      </c>
      <c r="M17" s="11" t="n">
        <v>46265</v>
      </c>
    </row>
    <row r="18" customFormat="false" ht="15" hidden="false" customHeight="false" outlineLevel="0" collapsed="false">
      <c r="A18" s="6" t="s">
        <v>53</v>
      </c>
      <c r="B18" s="6" t="s">
        <v>35</v>
      </c>
      <c r="C18" s="7" t="n">
        <v>3000000</v>
      </c>
      <c r="D18" s="7" t="n">
        <v>1158501</v>
      </c>
      <c r="E18" s="7" t="n">
        <v>307363</v>
      </c>
      <c r="F18" s="7" t="n">
        <v>75176</v>
      </c>
      <c r="G18" s="7" t="n">
        <v>24053</v>
      </c>
      <c r="H18" s="7" t="n">
        <v>30713</v>
      </c>
      <c r="I18" s="8" t="n">
        <f aca="false">SUM(D18:H18)</f>
        <v>1595806</v>
      </c>
      <c r="J18" s="9" t="n">
        <f aca="false">IFERROR(SUM(E18:H18)/I18,0)</f>
        <v>0.274033936455935</v>
      </c>
      <c r="K18" s="10" t="n">
        <v>33</v>
      </c>
      <c r="L18" s="10" t="n">
        <v>0</v>
      </c>
      <c r="M18" s="11" t="n">
        <v>46280</v>
      </c>
    </row>
    <row r="19" customFormat="false" ht="15" hidden="false" customHeight="false" outlineLevel="0" collapsed="false">
      <c r="A19" s="6" t="s">
        <v>54</v>
      </c>
      <c r="B19" s="6" t="s">
        <v>37</v>
      </c>
      <c r="C19" s="7" t="n">
        <v>1000000</v>
      </c>
      <c r="D19" s="7" t="n">
        <v>352583</v>
      </c>
      <c r="E19" s="7" t="n">
        <v>187126</v>
      </c>
      <c r="F19" s="7" t="n">
        <v>97919</v>
      </c>
      <c r="G19" s="7" t="n">
        <v>51247</v>
      </c>
      <c r="H19" s="7" t="n">
        <v>67357</v>
      </c>
      <c r="I19" s="8" t="n">
        <f aca="false">SUM(D19:H19)</f>
        <v>756232</v>
      </c>
      <c r="J19" s="9" t="n">
        <f aca="false">IFERROR(SUM(E19:H19)/I19,0)</f>
        <v>0.533763448253975</v>
      </c>
      <c r="K19" s="10" t="n">
        <v>56</v>
      </c>
      <c r="L19" s="10" t="n">
        <v>0</v>
      </c>
      <c r="M19" s="11" t="n">
        <v>46274</v>
      </c>
    </row>
    <row r="20" customFormat="false" ht="15" hidden="false" customHeight="false" outlineLevel="0" collapsed="false">
      <c r="A20" s="6" t="s">
        <v>55</v>
      </c>
      <c r="B20" s="6" t="s">
        <v>39</v>
      </c>
      <c r="C20" s="7" t="n">
        <v>1000000</v>
      </c>
      <c r="D20" s="7" t="n">
        <v>334382</v>
      </c>
      <c r="E20" s="7" t="n">
        <v>191937</v>
      </c>
      <c r="F20" s="7" t="n">
        <v>15084</v>
      </c>
      <c r="G20" s="7" t="n">
        <v>3616</v>
      </c>
      <c r="H20" s="7" t="n">
        <v>3465</v>
      </c>
      <c r="I20" s="8" t="n">
        <f aca="false">SUM(D20:H20)</f>
        <v>548484</v>
      </c>
      <c r="J20" s="9" t="n">
        <f aca="false">IFERROR(SUM(E20:H20)/I20,0)</f>
        <v>0.39035231656712</v>
      </c>
      <c r="K20" s="10" t="n">
        <v>39</v>
      </c>
      <c r="L20" s="10" t="n">
        <v>0</v>
      </c>
      <c r="M20" s="11" t="n">
        <v>46261</v>
      </c>
    </row>
    <row r="21" customFormat="false" ht="15" hidden="false" customHeight="false" outlineLevel="0" collapsed="false">
      <c r="A21" s="6" t="s">
        <v>56</v>
      </c>
      <c r="B21" s="6" t="s">
        <v>41</v>
      </c>
      <c r="C21" s="7" t="n">
        <v>800000</v>
      </c>
      <c r="D21" s="7" t="n">
        <v>433026</v>
      </c>
      <c r="E21" s="7" t="n">
        <v>158517</v>
      </c>
      <c r="F21" s="7" t="n">
        <v>54020</v>
      </c>
      <c r="G21" s="7" t="n">
        <v>15074</v>
      </c>
      <c r="H21" s="7" t="n">
        <v>3360</v>
      </c>
      <c r="I21" s="8" t="n">
        <f aca="false">SUM(D21:H21)</f>
        <v>663997</v>
      </c>
      <c r="J21" s="9" t="n">
        <f aca="false">IFERROR(SUM(E21:H21)/I21,0)</f>
        <v>0.347849463175285</v>
      </c>
      <c r="K21" s="10" t="n">
        <v>60</v>
      </c>
      <c r="L21" s="10" t="n">
        <v>1</v>
      </c>
      <c r="M21" s="11" t="n">
        <v>46285</v>
      </c>
    </row>
    <row r="22" customFormat="false" ht="15" hidden="false" customHeight="false" outlineLevel="0" collapsed="false">
      <c r="A22" s="6" t="s">
        <v>57</v>
      </c>
      <c r="B22" s="6" t="s">
        <v>33</v>
      </c>
      <c r="C22" s="7" t="n">
        <v>800000</v>
      </c>
      <c r="D22" s="7" t="n">
        <v>45631</v>
      </c>
      <c r="E22" s="7" t="n">
        <v>45631</v>
      </c>
      <c r="F22" s="7" t="n">
        <v>68447</v>
      </c>
      <c r="G22" s="7" t="n">
        <v>114078</v>
      </c>
      <c r="H22" s="7" t="n">
        <v>182525</v>
      </c>
      <c r="I22" s="8" t="n">
        <f aca="false">SUM(D22:H22)</f>
        <v>456312</v>
      </c>
      <c r="J22" s="9" t="n">
        <f aca="false">IFERROR(SUM(E22:H22)/I22,0)</f>
        <v>0.900000438296604</v>
      </c>
      <c r="K22" s="10" t="n">
        <v>100</v>
      </c>
      <c r="L22" s="10" t="n">
        <v>2</v>
      </c>
      <c r="M22" s="11" t="n">
        <v>46213</v>
      </c>
    </row>
    <row r="23" customFormat="false" ht="15" hidden="false" customHeight="false" outlineLevel="0" collapsed="false">
      <c r="A23" s="6" t="s">
        <v>58</v>
      </c>
      <c r="B23" s="6" t="s">
        <v>35</v>
      </c>
      <c r="C23" s="7" t="n">
        <v>3000000</v>
      </c>
      <c r="D23" s="7" t="n">
        <v>1358825</v>
      </c>
      <c r="E23" s="7" t="n">
        <v>646563</v>
      </c>
      <c r="F23" s="7" t="n">
        <v>84789</v>
      </c>
      <c r="G23" s="7" t="n">
        <v>130885</v>
      </c>
      <c r="H23" s="7" t="n">
        <v>90269</v>
      </c>
      <c r="I23" s="8" t="n">
        <f aca="false">SUM(D23:H23)</f>
        <v>2311331</v>
      </c>
      <c r="J23" s="9" t="n">
        <f aca="false">IFERROR(SUM(E23:H23)/I23,0)</f>
        <v>0.412102810025912</v>
      </c>
      <c r="K23" s="10" t="n">
        <v>44</v>
      </c>
      <c r="L23" s="10" t="n">
        <v>0</v>
      </c>
      <c r="M23" s="11" t="n">
        <v>46255</v>
      </c>
    </row>
    <row r="24" customFormat="false" ht="15" hidden="false" customHeight="false" outlineLevel="0" collapsed="false">
      <c r="A24" s="6" t="s">
        <v>59</v>
      </c>
      <c r="B24" s="6" t="s">
        <v>37</v>
      </c>
      <c r="C24" s="7" t="n">
        <v>2000000</v>
      </c>
      <c r="D24" s="7" t="n">
        <v>572268</v>
      </c>
      <c r="E24" s="7" t="n">
        <v>231580</v>
      </c>
      <c r="F24" s="7" t="n">
        <v>115843</v>
      </c>
      <c r="G24" s="7" t="n">
        <v>98881</v>
      </c>
      <c r="H24" s="7" t="n">
        <v>17346</v>
      </c>
      <c r="I24" s="8" t="n">
        <f aca="false">SUM(D24:H24)</f>
        <v>1035918</v>
      </c>
      <c r="J24" s="9" t="n">
        <f aca="false">IFERROR(SUM(E24:H24)/I24,0)</f>
        <v>0.447574035782755</v>
      </c>
      <c r="K24" s="10" t="n">
        <v>36</v>
      </c>
      <c r="L24" s="10" t="n">
        <v>0</v>
      </c>
      <c r="M24" s="11" t="n">
        <v>46287</v>
      </c>
    </row>
    <row r="25" customFormat="false" ht="15" hidden="false" customHeight="false" outlineLevel="0" collapsed="false">
      <c r="A25" s="6" t="s">
        <v>60</v>
      </c>
      <c r="B25" s="6" t="s">
        <v>39</v>
      </c>
      <c r="C25" s="7" t="n">
        <v>1000000</v>
      </c>
      <c r="D25" s="7" t="n">
        <v>306113</v>
      </c>
      <c r="E25" s="7" t="n">
        <v>77179</v>
      </c>
      <c r="F25" s="7" t="n">
        <v>36018</v>
      </c>
      <c r="G25" s="7" t="n">
        <v>40520</v>
      </c>
      <c r="H25" s="7" t="n">
        <v>22096</v>
      </c>
      <c r="I25" s="8" t="n">
        <f aca="false">SUM(D25:H25)</f>
        <v>481926</v>
      </c>
      <c r="J25" s="9" t="n">
        <f aca="false">IFERROR(SUM(E25:H25)/I25,0)</f>
        <v>0.364813270087109</v>
      </c>
      <c r="K25" s="10" t="n">
        <v>31</v>
      </c>
      <c r="L25" s="10" t="n">
        <v>0</v>
      </c>
      <c r="M25" s="11" t="n">
        <v>46274</v>
      </c>
    </row>
    <row r="26" customFormat="false" ht="15" hidden="false" customHeight="false" outlineLevel="0" collapsed="false">
      <c r="A26" s="6" t="s">
        <v>61</v>
      </c>
      <c r="B26" s="6" t="s">
        <v>41</v>
      </c>
      <c r="C26" s="7" t="n">
        <v>1500000</v>
      </c>
      <c r="D26" s="7" t="n">
        <v>539467</v>
      </c>
      <c r="E26" s="7" t="n">
        <v>266004</v>
      </c>
      <c r="F26" s="7" t="n">
        <v>155235</v>
      </c>
      <c r="G26" s="7" t="n">
        <v>88247</v>
      </c>
      <c r="H26" s="7" t="n">
        <v>56012</v>
      </c>
      <c r="I26" s="8" t="n">
        <f aca="false">SUM(D26:H26)</f>
        <v>1104965</v>
      </c>
      <c r="J26" s="9" t="n">
        <f aca="false">IFERROR(SUM(E26:H26)/I26,0)</f>
        <v>0.511779106125533</v>
      </c>
      <c r="K26" s="10" t="n">
        <v>51</v>
      </c>
      <c r="L26" s="10" t="n">
        <v>0</v>
      </c>
      <c r="M26" s="11" t="n">
        <v>46265</v>
      </c>
    </row>
    <row r="27" customFormat="false" ht="15" hidden="false" customHeight="false" outlineLevel="0" collapsed="false">
      <c r="A27" s="6" t="s">
        <v>62</v>
      </c>
      <c r="B27" s="6" t="s">
        <v>33</v>
      </c>
      <c r="C27" s="7" t="n">
        <v>800000</v>
      </c>
      <c r="D27" s="7" t="n">
        <v>294869</v>
      </c>
      <c r="E27" s="7" t="n">
        <v>148571</v>
      </c>
      <c r="F27" s="7" t="n">
        <v>65400</v>
      </c>
      <c r="G27" s="7" t="n">
        <v>3766</v>
      </c>
      <c r="H27" s="7" t="n">
        <v>7001</v>
      </c>
      <c r="I27" s="8" t="n">
        <f aca="false">SUM(D27:H27)</f>
        <v>519607</v>
      </c>
      <c r="J27" s="9" t="n">
        <f aca="false">IFERROR(SUM(E27:H27)/I27,0)</f>
        <v>0.432515343326784</v>
      </c>
      <c r="K27" s="10" t="n">
        <v>39</v>
      </c>
      <c r="L27" s="10" t="n">
        <v>0</v>
      </c>
      <c r="M27" s="11" t="n">
        <v>46264</v>
      </c>
    </row>
    <row r="28" customFormat="false" ht="15" hidden="false" customHeight="false" outlineLevel="0" collapsed="false">
      <c r="A28" s="6" t="s">
        <v>63</v>
      </c>
      <c r="B28" s="6" t="s">
        <v>35</v>
      </c>
      <c r="C28" s="7" t="n">
        <v>800000</v>
      </c>
      <c r="D28" s="7" t="n">
        <v>280072</v>
      </c>
      <c r="E28" s="7" t="n">
        <v>119898</v>
      </c>
      <c r="F28" s="7" t="n">
        <v>27126</v>
      </c>
      <c r="G28" s="7" t="n">
        <v>35868</v>
      </c>
      <c r="H28" s="7" t="n">
        <v>23263</v>
      </c>
      <c r="I28" s="8" t="n">
        <f aca="false">SUM(D28:H28)</f>
        <v>486227</v>
      </c>
      <c r="J28" s="9" t="n">
        <f aca="false">IFERROR(SUM(E28:H28)/I28,0)</f>
        <v>0.423989206687411</v>
      </c>
      <c r="K28" s="10" t="n">
        <v>49</v>
      </c>
      <c r="L28" s="10" t="n">
        <v>0</v>
      </c>
      <c r="M28" s="11" t="n">
        <v>46265</v>
      </c>
    </row>
    <row r="29" customFormat="false" ht="15" hidden="false" customHeight="false" outlineLevel="0" collapsed="false">
      <c r="A29" s="6" t="s">
        <v>64</v>
      </c>
      <c r="B29" s="6" t="s">
        <v>37</v>
      </c>
      <c r="C29" s="7" t="n">
        <v>1500000</v>
      </c>
      <c r="D29" s="7" t="n">
        <v>459952</v>
      </c>
      <c r="E29" s="7" t="n">
        <v>216062</v>
      </c>
      <c r="F29" s="7" t="n">
        <v>149903</v>
      </c>
      <c r="G29" s="7" t="n">
        <v>127534</v>
      </c>
      <c r="H29" s="7" t="n">
        <v>69612</v>
      </c>
      <c r="I29" s="8" t="n">
        <f aca="false">SUM(D29:H29)</f>
        <v>1023063</v>
      </c>
      <c r="J29" s="9" t="n">
        <f aca="false">IFERROR(SUM(E29:H29)/I29,0)</f>
        <v>0.550416738754114</v>
      </c>
      <c r="K29" s="10" t="n">
        <v>30</v>
      </c>
      <c r="L29" s="10" t="n">
        <v>0</v>
      </c>
      <c r="M29" s="11" t="n">
        <v>46256</v>
      </c>
    </row>
    <row r="30" customFormat="false" ht="15" hidden="false" customHeight="false" outlineLevel="0" collapsed="false">
      <c r="A30" s="6" t="s">
        <v>65</v>
      </c>
      <c r="B30" s="6" t="s">
        <v>39</v>
      </c>
      <c r="C30" s="7" t="n">
        <v>800000</v>
      </c>
      <c r="D30" s="7" t="n">
        <v>304746</v>
      </c>
      <c r="E30" s="7" t="n">
        <v>167817</v>
      </c>
      <c r="F30" s="7" t="n">
        <v>54624</v>
      </c>
      <c r="G30" s="7" t="n">
        <v>22905</v>
      </c>
      <c r="H30" s="7" t="n">
        <v>65676</v>
      </c>
      <c r="I30" s="8" t="n">
        <f aca="false">SUM(D30:H30)</f>
        <v>615768</v>
      </c>
      <c r="J30" s="9" t="n">
        <f aca="false">IFERROR(SUM(E30:H30)/I30,0)</f>
        <v>0.505096075145185</v>
      </c>
      <c r="K30" s="10" t="n">
        <v>43</v>
      </c>
      <c r="L30" s="10" t="n">
        <v>1</v>
      </c>
      <c r="M30" s="11" t="n">
        <v>46287</v>
      </c>
    </row>
    <row r="31" customFormat="false" ht="15" hidden="false" customHeight="false" outlineLevel="0" collapsed="false">
      <c r="A31" s="6" t="s">
        <v>66</v>
      </c>
      <c r="B31" s="6" t="s">
        <v>41</v>
      </c>
      <c r="C31" s="7" t="n">
        <v>2000000</v>
      </c>
      <c r="D31" s="7" t="n">
        <v>108276</v>
      </c>
      <c r="E31" s="7" t="n">
        <v>108276</v>
      </c>
      <c r="F31" s="7" t="n">
        <v>162414</v>
      </c>
      <c r="G31" s="7" t="n">
        <v>270689</v>
      </c>
      <c r="H31" s="7" t="n">
        <v>433103</v>
      </c>
      <c r="I31" s="8" t="n">
        <f aca="false">SUM(D31:H31)</f>
        <v>1082758</v>
      </c>
      <c r="J31" s="9" t="n">
        <f aca="false">IFERROR(SUM(E31:H31)/I31,0)</f>
        <v>0.899999815286518</v>
      </c>
      <c r="K31" s="10" t="n">
        <v>137</v>
      </c>
      <c r="L31" s="10" t="n">
        <v>3</v>
      </c>
      <c r="M31" s="11" t="n">
        <v>46168</v>
      </c>
    </row>
    <row r="32" customFormat="false" ht="15" hidden="false" customHeight="false" outlineLevel="0" collapsed="false">
      <c r="A32" s="6" t="s">
        <v>67</v>
      </c>
      <c r="B32" s="6" t="s">
        <v>33</v>
      </c>
      <c r="C32" s="7" t="n">
        <v>3000000</v>
      </c>
      <c r="D32" s="7" t="n">
        <v>573149</v>
      </c>
      <c r="E32" s="7" t="n">
        <v>257283</v>
      </c>
      <c r="F32" s="7" t="n">
        <v>29730</v>
      </c>
      <c r="G32" s="7" t="n">
        <v>132086</v>
      </c>
      <c r="H32" s="7" t="n">
        <v>118302</v>
      </c>
      <c r="I32" s="8" t="n">
        <f aca="false">SUM(D32:H32)</f>
        <v>1110550</v>
      </c>
      <c r="J32" s="9" t="n">
        <f aca="false">IFERROR(SUM(E32:H32)/I32,0)</f>
        <v>0.483905272162442</v>
      </c>
      <c r="K32" s="10" t="n">
        <v>56</v>
      </c>
      <c r="L32" s="10" t="n">
        <v>0</v>
      </c>
      <c r="M32" s="11" t="n">
        <v>46258</v>
      </c>
    </row>
    <row r="33" customFormat="false" ht="15" hidden="false" customHeight="false" outlineLevel="0" collapsed="false">
      <c r="A33" s="6" t="s">
        <v>68</v>
      </c>
      <c r="B33" s="6" t="s">
        <v>35</v>
      </c>
      <c r="C33" s="7" t="n">
        <v>2000000</v>
      </c>
      <c r="D33" s="7" t="n">
        <v>552162</v>
      </c>
      <c r="E33" s="7" t="n">
        <v>253760</v>
      </c>
      <c r="F33" s="7" t="n">
        <v>167057</v>
      </c>
      <c r="G33" s="7" t="n">
        <v>92079</v>
      </c>
      <c r="H33" s="7" t="n">
        <v>89515</v>
      </c>
      <c r="I33" s="8" t="n">
        <f aca="false">SUM(D33:H33)</f>
        <v>1154573</v>
      </c>
      <c r="J33" s="9" t="n">
        <f aca="false">IFERROR(SUM(E33:H33)/I33,0)</f>
        <v>0.521760858776362</v>
      </c>
      <c r="K33" s="10" t="n">
        <v>36</v>
      </c>
      <c r="L33" s="10" t="n">
        <v>0</v>
      </c>
      <c r="M33" s="11" t="n">
        <v>46257</v>
      </c>
    </row>
    <row r="34" customFormat="false" ht="15" hidden="false" customHeight="false" outlineLevel="0" collapsed="false">
      <c r="A34" s="6" t="s">
        <v>69</v>
      </c>
      <c r="B34" s="6" t="s">
        <v>37</v>
      </c>
      <c r="C34" s="7" t="n">
        <v>1000000</v>
      </c>
      <c r="D34" s="7" t="n">
        <v>465021</v>
      </c>
      <c r="E34" s="7" t="n">
        <v>234494</v>
      </c>
      <c r="F34" s="7" t="n">
        <v>17822</v>
      </c>
      <c r="G34" s="7" t="n">
        <v>95221</v>
      </c>
      <c r="H34" s="7" t="n">
        <v>47662</v>
      </c>
      <c r="I34" s="8" t="n">
        <f aca="false">SUM(D34:H34)</f>
        <v>860220</v>
      </c>
      <c r="J34" s="9" t="n">
        <f aca="false">IFERROR(SUM(E34:H34)/I34,0)</f>
        <v>0.459416195856874</v>
      </c>
      <c r="K34" s="10" t="n">
        <v>37</v>
      </c>
      <c r="L34" s="10" t="n">
        <v>0</v>
      </c>
      <c r="M34" s="11" t="n">
        <v>46273</v>
      </c>
    </row>
    <row r="35" customFormat="false" ht="15" hidden="false" customHeight="false" outlineLevel="0" collapsed="false">
      <c r="A35" s="6" t="s">
        <v>70</v>
      </c>
      <c r="B35" s="6" t="s">
        <v>39</v>
      </c>
      <c r="C35" s="7" t="n">
        <v>3000000</v>
      </c>
      <c r="D35" s="7" t="n">
        <v>604787</v>
      </c>
      <c r="E35" s="7" t="n">
        <v>189246</v>
      </c>
      <c r="F35" s="7" t="n">
        <v>164791</v>
      </c>
      <c r="G35" s="7" t="n">
        <v>14814</v>
      </c>
      <c r="H35" s="7" t="n">
        <v>98925</v>
      </c>
      <c r="I35" s="8" t="n">
        <f aca="false">SUM(D35:H35)</f>
        <v>1072563</v>
      </c>
      <c r="J35" s="9" t="n">
        <f aca="false">IFERROR(SUM(E35:H35)/I35,0)</f>
        <v>0.436129159778959</v>
      </c>
      <c r="K35" s="10" t="n">
        <v>50</v>
      </c>
      <c r="L35" s="10" t="n">
        <v>0</v>
      </c>
      <c r="M35" s="11" t="n">
        <v>46261</v>
      </c>
    </row>
    <row r="36" customFormat="false" ht="15" hidden="false" customHeight="false" outlineLevel="0" collapsed="false">
      <c r="A36" s="6" t="s">
        <v>71</v>
      </c>
      <c r="B36" s="6" t="s">
        <v>41</v>
      </c>
      <c r="C36" s="7" t="n">
        <v>1500000</v>
      </c>
      <c r="D36" s="7" t="n">
        <v>433695</v>
      </c>
      <c r="E36" s="7" t="n">
        <v>282807</v>
      </c>
      <c r="F36" s="7" t="n">
        <v>155774</v>
      </c>
      <c r="G36" s="7" t="n">
        <v>25821</v>
      </c>
      <c r="H36" s="7" t="n">
        <v>46722</v>
      </c>
      <c r="I36" s="8" t="n">
        <f aca="false">SUM(D36:H36)</f>
        <v>944819</v>
      </c>
      <c r="J36" s="9" t="n">
        <f aca="false">IFERROR(SUM(E36:H36)/I36,0)</f>
        <v>0.540975573099186</v>
      </c>
      <c r="K36" s="10" t="n">
        <v>42</v>
      </c>
      <c r="L36" s="10" t="n">
        <v>0</v>
      </c>
      <c r="M36" s="11" t="n">
        <v>46260</v>
      </c>
    </row>
    <row r="37" customFormat="false" ht="15" hidden="false" customHeight="false" outlineLevel="0" collapsed="false">
      <c r="A37" s="6" t="s">
        <v>72</v>
      </c>
      <c r="B37" s="6" t="s">
        <v>33</v>
      </c>
      <c r="C37" s="7" t="n">
        <v>1000000</v>
      </c>
      <c r="D37" s="7" t="n">
        <v>391715</v>
      </c>
      <c r="E37" s="7" t="n">
        <v>246196</v>
      </c>
      <c r="F37" s="7" t="n">
        <v>59393</v>
      </c>
      <c r="G37" s="7" t="n">
        <v>89150</v>
      </c>
      <c r="H37" s="7" t="n">
        <v>38760</v>
      </c>
      <c r="I37" s="8" t="n">
        <f aca="false">SUM(D37:H37)</f>
        <v>825214</v>
      </c>
      <c r="J37" s="9" t="n">
        <f aca="false">IFERROR(SUM(E37:H37)/I37,0)</f>
        <v>0.525317069269305</v>
      </c>
      <c r="K37" s="10" t="n">
        <v>56</v>
      </c>
      <c r="L37" s="10" t="n">
        <v>0</v>
      </c>
      <c r="M37" s="11" t="n">
        <v>46274</v>
      </c>
    </row>
    <row r="38" customFormat="false" ht="15" hidden="false" customHeight="false" outlineLevel="0" collapsed="false">
      <c r="A38" s="6" t="s">
        <v>73</v>
      </c>
      <c r="B38" s="6" t="s">
        <v>35</v>
      </c>
      <c r="C38" s="7" t="n">
        <v>1500000</v>
      </c>
      <c r="D38" s="7" t="n">
        <v>661958</v>
      </c>
      <c r="E38" s="7" t="n">
        <v>288675</v>
      </c>
      <c r="F38" s="7" t="n">
        <v>161503</v>
      </c>
      <c r="G38" s="7" t="n">
        <v>55566</v>
      </c>
      <c r="H38" s="7" t="n">
        <v>48215</v>
      </c>
      <c r="I38" s="8" t="n">
        <f aca="false">SUM(D38:H38)</f>
        <v>1215917</v>
      </c>
      <c r="J38" s="9" t="n">
        <f aca="false">IFERROR(SUM(E38:H38)/I38,0)</f>
        <v>0.455589485137555</v>
      </c>
      <c r="K38" s="10" t="n">
        <v>40</v>
      </c>
      <c r="L38" s="10" t="n">
        <v>1</v>
      </c>
      <c r="M38" s="11" t="n">
        <v>46263</v>
      </c>
    </row>
    <row r="39" customFormat="false" ht="15" hidden="false" customHeight="false" outlineLevel="0" collapsed="false">
      <c r="A39" s="6" t="s">
        <v>74</v>
      </c>
      <c r="B39" s="6" t="s">
        <v>37</v>
      </c>
      <c r="C39" s="7" t="n">
        <v>1500000</v>
      </c>
      <c r="D39" s="7" t="n">
        <v>846612</v>
      </c>
      <c r="E39" s="7" t="n">
        <v>180694</v>
      </c>
      <c r="F39" s="7" t="n">
        <v>70249</v>
      </c>
      <c r="G39" s="7" t="n">
        <v>104680</v>
      </c>
      <c r="H39" s="7" t="n">
        <v>40186</v>
      </c>
      <c r="I39" s="8" t="n">
        <f aca="false">SUM(D39:H39)</f>
        <v>1242421</v>
      </c>
      <c r="J39" s="9" t="n">
        <f aca="false">IFERROR(SUM(E39:H39)/I39,0)</f>
        <v>0.31857880702274</v>
      </c>
      <c r="K39" s="10" t="n">
        <v>40</v>
      </c>
      <c r="L39" s="10" t="n">
        <v>1</v>
      </c>
      <c r="M39" s="11" t="n">
        <v>46268</v>
      </c>
    </row>
    <row r="40" customFormat="false" ht="15" hidden="false" customHeight="false" outlineLevel="0" collapsed="false">
      <c r="A40" s="6" t="s">
        <v>75</v>
      </c>
      <c r="B40" s="6" t="s">
        <v>39</v>
      </c>
      <c r="C40" s="7" t="n">
        <v>2000000</v>
      </c>
      <c r="D40" s="7" t="n">
        <v>1128897</v>
      </c>
      <c r="E40" s="7" t="n">
        <v>421588</v>
      </c>
      <c r="F40" s="7" t="n">
        <v>41748</v>
      </c>
      <c r="G40" s="7" t="n">
        <v>176542</v>
      </c>
      <c r="H40" s="7" t="n">
        <v>18480</v>
      </c>
      <c r="I40" s="8" t="n">
        <f aca="false">SUM(D40:H40)</f>
        <v>1787255</v>
      </c>
      <c r="J40" s="9" t="n">
        <f aca="false">IFERROR(SUM(E40:H40)/I40,0)</f>
        <v>0.368362656699799</v>
      </c>
      <c r="K40" s="10" t="n">
        <v>60</v>
      </c>
      <c r="L40" s="10" t="n">
        <v>0</v>
      </c>
      <c r="M40" s="11" t="n">
        <v>46286</v>
      </c>
    </row>
    <row r="41" customFormat="false" ht="15" hidden="false" customHeight="false" outlineLevel="0" collapsed="false">
      <c r="A41" s="6" t="s">
        <v>76</v>
      </c>
      <c r="B41" s="6" t="s">
        <v>41</v>
      </c>
      <c r="C41" s="7" t="n">
        <v>2000000</v>
      </c>
      <c r="D41" s="7" t="n">
        <v>563963</v>
      </c>
      <c r="E41" s="7" t="n">
        <v>87518</v>
      </c>
      <c r="F41" s="7" t="n">
        <v>18361</v>
      </c>
      <c r="G41" s="7" t="n">
        <v>73952</v>
      </c>
      <c r="H41" s="7" t="n">
        <v>65888</v>
      </c>
      <c r="I41" s="8" t="n">
        <f aca="false">SUM(D41:H41)</f>
        <v>809682</v>
      </c>
      <c r="J41" s="9" t="n">
        <f aca="false">IFERROR(SUM(E41:H41)/I41,0)</f>
        <v>0.303475932526597</v>
      </c>
      <c r="K41" s="10" t="n">
        <v>32</v>
      </c>
      <c r="L41" s="10" t="n">
        <v>1</v>
      </c>
      <c r="M41" s="11" t="n">
        <v>46276</v>
      </c>
    </row>
    <row r="42" customFormat="false" ht="15" hidden="false" customHeight="false" outlineLevel="0" collapsed="false">
      <c r="A42" s="12" t="s">
        <v>77</v>
      </c>
      <c r="C42" s="13" t="n">
        <f aca="false">SUM(C2:C41)</f>
        <v>126100000</v>
      </c>
      <c r="D42" s="13" t="n">
        <f aca="false">SUM(D2:D41)</f>
        <v>43665064</v>
      </c>
      <c r="E42" s="13" t="n">
        <f aca="false">SUM(E2:E41)</f>
        <v>15886929</v>
      </c>
      <c r="F42" s="13" t="n">
        <f aca="false">SUM(F2:F41)</f>
        <v>6037153</v>
      </c>
      <c r="G42" s="13" t="n">
        <f aca="false">SUM(G2:G41)</f>
        <v>5103961</v>
      </c>
      <c r="H42" s="13" t="n">
        <f aca="false">SUM(H2:H41)</f>
        <v>5406639</v>
      </c>
      <c r="I42" s="13" t="n">
        <f aca="false">SUM(I2:I41)</f>
        <v>76099746</v>
      </c>
      <c r="J42" s="9" t="n">
        <f aca="false">IFERROR(SUM(E42:H42)/I42,0)</f>
        <v>0.426212749777115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</cols>
  <sheetData>
    <row r="1" customFormat="false" ht="30" hidden="false" customHeight="true" outlineLevel="0" collapsed="false">
      <c r="A1" s="5" t="s">
        <v>78</v>
      </c>
      <c r="B1" s="5" t="s">
        <v>79</v>
      </c>
    </row>
    <row r="2" customFormat="false" ht="15" hidden="false" customHeight="false" outlineLevel="0" collapsed="false">
      <c r="A2" s="6" t="s">
        <v>80</v>
      </c>
      <c r="B2" s="7" t="n">
        <v>35354245</v>
      </c>
    </row>
    <row r="3" customFormat="false" ht="15" hidden="false" customHeight="false" outlineLevel="0" collapsed="false">
      <c r="A3" s="6" t="s">
        <v>81</v>
      </c>
      <c r="B3" s="7" t="n">
        <v>36770818</v>
      </c>
    </row>
    <row r="4" customFormat="false" ht="15" hidden="false" customHeight="false" outlineLevel="0" collapsed="false">
      <c r="A4" s="6" t="s">
        <v>82</v>
      </c>
      <c r="B4" s="7" t="n">
        <v>36599347</v>
      </c>
    </row>
    <row r="5" customFormat="false" ht="15" hidden="false" customHeight="false" outlineLevel="0" collapsed="false">
      <c r="A5" s="6" t="s">
        <v>83</v>
      </c>
      <c r="B5" s="7" t="n">
        <v>37407061</v>
      </c>
    </row>
    <row r="6" customFormat="false" ht="15" hidden="false" customHeight="false" outlineLevel="0" collapsed="false">
      <c r="A6" s="6" t="s">
        <v>84</v>
      </c>
      <c r="B6" s="7" t="n">
        <v>37409365</v>
      </c>
    </row>
    <row r="7" customFormat="false" ht="15" hidden="false" customHeight="false" outlineLevel="0" collapsed="false">
      <c r="A7" s="6" t="s">
        <v>85</v>
      </c>
      <c r="B7" s="7" t="n">
        <v>37437369</v>
      </c>
    </row>
    <row r="9" customFormat="false" ht="15" hidden="false" customHeight="false" outlineLevel="0" collapsed="false">
      <c r="A9" s="12" t="s">
        <v>86</v>
      </c>
      <c r="B9" s="8" t="n">
        <f aca="false">SUM(B5:B7)</f>
        <v>112253795</v>
      </c>
    </row>
    <row r="10" customFormat="false" ht="15" hidden="false" customHeight="false" outlineLevel="0" collapsed="false">
      <c r="A10" s="12" t="s">
        <v>87</v>
      </c>
      <c r="B10" s="14" t="n">
        <f aca="false">Cartera!I42</f>
        <v>76099746</v>
      </c>
    </row>
    <row r="11" customFormat="false" ht="15" hidden="false" customHeight="false" outlineLevel="0" collapsed="false">
      <c r="A11" s="12" t="s">
        <v>88</v>
      </c>
      <c r="B11" s="15" t="n">
        <f aca="false">IFERROR(B10/B9*91,0)</f>
        <v>61.69124960096</v>
      </c>
    </row>
    <row r="12" customFormat="false" ht="15" hidden="false" customHeight="false" outlineLevel="0" collapsed="false">
      <c r="A12" s="12" t="s">
        <v>89</v>
      </c>
      <c r="B12" s="10" t="n">
        <v>45</v>
      </c>
    </row>
    <row r="13" customFormat="false" ht="15" hidden="false" customHeight="false" outlineLevel="0" collapsed="false">
      <c r="A13" s="12" t="s">
        <v>90</v>
      </c>
      <c r="B13" s="8" t="n">
        <f aca="false">MAX(0,B10-B12/91*B9)</f>
        <v>20589627.5934066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2026-10-07T11:40:55Z</dcterms:created>
  <dc:creator>openpyxl</dc:creator>
  <dc:description/>
  <dc:language>en-US</dc:language>
  <cp:lastModifiedBy/>
  <dcterms:modified xsi:type="dcterms:W3CDTF">2026-10-07T11:40:55Z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